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水電油資料\"/>
    </mc:Choice>
  </mc:AlternateContent>
  <xr:revisionPtr revIDLastSave="0" documentId="13_ncr:1_{2B4C75D1-E05F-40CE-AAE6-CF5FDFFE6001}" xr6:coauthVersionLast="36" xr6:coauthVersionMax="36" xr10:uidLastSave="{00000000-0000-0000-0000-000000000000}"/>
  <bookViews>
    <workbookView xWindow="0" yWindow="0" windowWidth="28800" windowHeight="12060" firstSheet="8" activeTab="16" xr2:uid="{00000000-000D-0000-FFFF-FFFF00000000}"/>
  </bookViews>
  <sheets>
    <sheet name="96" sheetId="2" r:id="rId1"/>
    <sheet name="97" sheetId="3" r:id="rId2"/>
    <sheet name="98" sheetId="4" r:id="rId3"/>
    <sheet name="99" sheetId="1" r:id="rId4"/>
    <sheet name="100" sheetId="5" r:id="rId5"/>
    <sheet name="101" sheetId="6" r:id="rId6"/>
    <sheet name="102" sheetId="7" r:id="rId7"/>
    <sheet name="103" sheetId="8" r:id="rId8"/>
    <sheet name="104" sheetId="9" r:id="rId9"/>
    <sheet name="105" sheetId="10" r:id="rId10"/>
    <sheet name="106" sheetId="11" r:id="rId11"/>
    <sheet name="107" sheetId="12" r:id="rId12"/>
    <sheet name="108" sheetId="15" r:id="rId13"/>
    <sheet name="109" sheetId="16" r:id="rId14"/>
    <sheet name="110" sheetId="17" r:id="rId15"/>
    <sheet name="111" sheetId="18" r:id="rId16"/>
    <sheet name="112" sheetId="19" r:id="rId17"/>
    <sheet name="113" sheetId="20" r:id="rId18"/>
  </sheets>
  <definedNames>
    <definedName name="_xlnm.Print_Area" localSheetId="9">'105'!$A$1:$P$71</definedName>
    <definedName name="_xlnm.Print_Area" localSheetId="10">'106'!$A$1:$P$71</definedName>
    <definedName name="_xlnm.Print_Area" localSheetId="11">'107'!$A$1:$P$71</definedName>
    <definedName name="_xlnm.Print_Area" localSheetId="12">'108'!$A$1:$P$71</definedName>
    <definedName name="_xlnm.Print_Area" localSheetId="15">'111'!$A$1:$O$99</definedName>
    <definedName name="_xlnm.Print_Titles" localSheetId="8">'104'!$1:$3</definedName>
    <definedName name="_xlnm.Print_Titles" localSheetId="9">'105'!$1:$3</definedName>
  </definedNames>
  <calcPr calcId="191029"/>
</workbook>
</file>

<file path=xl/calcChain.xml><?xml version="1.0" encoding="utf-8"?>
<calcChain xmlns="http://schemas.openxmlformats.org/spreadsheetml/2006/main">
  <c r="C27" i="20" l="1"/>
  <c r="C18" i="20"/>
  <c r="C9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O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O91" i="20"/>
  <c r="O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O88" i="20"/>
  <c r="O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O85" i="20"/>
  <c r="O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O82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O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O76" i="20"/>
  <c r="O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O73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O69" i="20"/>
  <c r="O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O66" i="20"/>
  <c r="O65" i="20"/>
  <c r="O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O62" i="20"/>
  <c r="O61" i="20"/>
  <c r="O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O58" i="20"/>
  <c r="O57" i="20"/>
  <c r="O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O50" i="20"/>
  <c r="O49" i="20"/>
  <c r="O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O46" i="20"/>
  <c r="O45" i="20"/>
  <c r="O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8" i="20"/>
  <c r="O37" i="20"/>
  <c r="O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O35" i="20" s="1"/>
  <c r="O34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O30" i="20"/>
  <c r="O29" i="20"/>
  <c r="O28" i="20"/>
  <c r="M27" i="20"/>
  <c r="G27" i="20"/>
  <c r="N26" i="20"/>
  <c r="N27" i="20" s="1"/>
  <c r="M26" i="20"/>
  <c r="L26" i="20"/>
  <c r="L27" i="20" s="1"/>
  <c r="K26" i="20"/>
  <c r="K27" i="20" s="1"/>
  <c r="J26" i="20"/>
  <c r="J27" i="20" s="1"/>
  <c r="I26" i="20"/>
  <c r="I27" i="20" s="1"/>
  <c r="H26" i="20"/>
  <c r="H27" i="20" s="1"/>
  <c r="G26" i="20"/>
  <c r="F26" i="20"/>
  <c r="F27" i="20" s="1"/>
  <c r="E26" i="20"/>
  <c r="E27" i="20" s="1"/>
  <c r="D26" i="20"/>
  <c r="D27" i="20" s="1"/>
  <c r="C26" i="20"/>
  <c r="O22" i="20"/>
  <c r="O21" i="20"/>
  <c r="O20" i="20"/>
  <c r="O19" i="20"/>
  <c r="M18" i="20"/>
  <c r="D18" i="20"/>
  <c r="N17" i="20"/>
  <c r="N18" i="20" s="1"/>
  <c r="M17" i="20"/>
  <c r="L17" i="20"/>
  <c r="L18" i="20" s="1"/>
  <c r="K17" i="20"/>
  <c r="K18" i="20" s="1"/>
  <c r="J17" i="20"/>
  <c r="J18" i="20" s="1"/>
  <c r="I17" i="20"/>
  <c r="I18" i="20" s="1"/>
  <c r="H17" i="20"/>
  <c r="H18" i="20" s="1"/>
  <c r="G17" i="20"/>
  <c r="G18" i="20" s="1"/>
  <c r="F17" i="20"/>
  <c r="F18" i="20" s="1"/>
  <c r="E17" i="20"/>
  <c r="E18" i="20" s="1"/>
  <c r="D17" i="20"/>
  <c r="C17" i="20"/>
  <c r="O13" i="20"/>
  <c r="O12" i="20"/>
  <c r="O11" i="20"/>
  <c r="O10" i="20"/>
  <c r="N8" i="20"/>
  <c r="M8" i="20"/>
  <c r="M9" i="20" s="1"/>
  <c r="L8" i="20"/>
  <c r="L9" i="20" s="1"/>
  <c r="K8" i="20"/>
  <c r="K9" i="20" s="1"/>
  <c r="J8" i="20"/>
  <c r="I8" i="20"/>
  <c r="I9" i="20" s="1"/>
  <c r="H8" i="20"/>
  <c r="G8" i="20"/>
  <c r="G9" i="20" s="1"/>
  <c r="F8" i="20"/>
  <c r="F9" i="20" s="1"/>
  <c r="E8" i="20"/>
  <c r="E9" i="20" s="1"/>
  <c r="D8" i="20"/>
  <c r="D9" i="20" s="1"/>
  <c r="C8" i="20"/>
  <c r="O92" i="20" l="1"/>
  <c r="O89" i="20"/>
  <c r="O94" i="20"/>
  <c r="O95" i="20"/>
  <c r="O86" i="20"/>
  <c r="O83" i="20"/>
  <c r="O80" i="20"/>
  <c r="O79" i="20"/>
  <c r="O67" i="20"/>
  <c r="O63" i="20"/>
  <c r="O59" i="20"/>
  <c r="O55" i="20"/>
  <c r="O51" i="20"/>
  <c r="O47" i="20"/>
  <c r="O43" i="20"/>
  <c r="O39" i="20"/>
  <c r="O71" i="20"/>
  <c r="O70" i="20"/>
  <c r="J31" i="20"/>
  <c r="N31" i="20"/>
  <c r="M31" i="20"/>
  <c r="O18" i="20"/>
  <c r="H31" i="20"/>
  <c r="O32" i="20"/>
  <c r="C31" i="20"/>
  <c r="G31" i="20"/>
  <c r="J9" i="20"/>
  <c r="K31" i="20"/>
  <c r="F31" i="20"/>
  <c r="I31" i="20"/>
  <c r="L31" i="20"/>
  <c r="O27" i="20"/>
  <c r="H9" i="20"/>
  <c r="O17" i="20"/>
  <c r="D31" i="20"/>
  <c r="E31" i="20"/>
  <c r="O8" i="20"/>
  <c r="N9" i="20"/>
  <c r="O26" i="20"/>
  <c r="N77" i="19"/>
  <c r="N74" i="19"/>
  <c r="O31" i="20" l="1"/>
  <c r="O9" i="20"/>
  <c r="N92" i="19"/>
  <c r="N89" i="19"/>
  <c r="N86" i="19"/>
  <c r="N83" i="19"/>
  <c r="N67" i="19" l="1"/>
  <c r="N63" i="19"/>
  <c r="N59" i="19"/>
  <c r="N55" i="19"/>
  <c r="N51" i="19"/>
  <c r="N47" i="19"/>
  <c r="N43" i="19"/>
  <c r="N39" i="19"/>
  <c r="N35" i="19"/>
  <c r="M77" i="19" l="1"/>
  <c r="M74" i="19"/>
  <c r="N26" i="19" l="1"/>
  <c r="N17" i="19"/>
  <c r="N8" i="19"/>
  <c r="M35" i="19" l="1"/>
  <c r="M39" i="19"/>
  <c r="M43" i="19"/>
  <c r="M67" i="19"/>
  <c r="M63" i="19"/>
  <c r="M59" i="19"/>
  <c r="M55" i="19"/>
  <c r="M51" i="19"/>
  <c r="M47" i="19"/>
  <c r="M92" i="19"/>
  <c r="M89" i="19"/>
  <c r="M86" i="19"/>
  <c r="M83" i="19"/>
  <c r="M26" i="19" l="1"/>
  <c r="M17" i="19"/>
  <c r="M8" i="19"/>
  <c r="L77" i="19" l="1"/>
  <c r="L74" i="19"/>
  <c r="L35" i="19" l="1"/>
  <c r="L67" i="19"/>
  <c r="L63" i="19"/>
  <c r="L59" i="19"/>
  <c r="L55" i="19"/>
  <c r="L51" i="19"/>
  <c r="L47" i="19"/>
  <c r="L43" i="19"/>
  <c r="L39" i="19"/>
  <c r="L92" i="19" l="1"/>
  <c r="L89" i="19"/>
  <c r="L86" i="19"/>
  <c r="L83" i="19"/>
  <c r="K77" i="19" l="1"/>
  <c r="K74" i="19"/>
  <c r="L26" i="19" l="1"/>
  <c r="L17" i="19"/>
  <c r="L8" i="19"/>
  <c r="K67" i="19" l="1"/>
  <c r="K63" i="19"/>
  <c r="K59" i="19"/>
  <c r="K55" i="19"/>
  <c r="K51" i="19"/>
  <c r="K43" i="19"/>
  <c r="K39" i="19"/>
  <c r="K35" i="19"/>
  <c r="K47" i="19"/>
  <c r="K92" i="19" l="1"/>
  <c r="K89" i="19"/>
  <c r="K86" i="19"/>
  <c r="K83" i="19"/>
  <c r="K26" i="19" l="1"/>
  <c r="K17" i="19"/>
  <c r="K8" i="19"/>
  <c r="J77" i="19" l="1"/>
  <c r="J74" i="19"/>
  <c r="J67" i="19" l="1"/>
  <c r="J63" i="19"/>
  <c r="J59" i="19"/>
  <c r="J55" i="19"/>
  <c r="J51" i="19"/>
  <c r="J47" i="19"/>
  <c r="J43" i="19"/>
  <c r="J39" i="19"/>
  <c r="J35" i="19"/>
  <c r="J92" i="19" l="1"/>
  <c r="J89" i="19"/>
  <c r="J86" i="19"/>
  <c r="J83" i="19"/>
  <c r="J26" i="19" l="1"/>
  <c r="J17" i="19"/>
  <c r="J8" i="19"/>
  <c r="I77" i="19" l="1"/>
  <c r="I74" i="19"/>
  <c r="I67" i="19" l="1"/>
  <c r="I63" i="19"/>
  <c r="I59" i="19"/>
  <c r="I55" i="19"/>
  <c r="I51" i="19"/>
  <c r="I47" i="19"/>
  <c r="I43" i="19"/>
  <c r="I39" i="19"/>
  <c r="I35" i="19"/>
  <c r="I92" i="19"/>
  <c r="I89" i="19"/>
  <c r="I86" i="19"/>
  <c r="I83" i="19"/>
  <c r="I26" i="19" l="1"/>
  <c r="I17" i="19"/>
  <c r="H17" i="19"/>
  <c r="H26" i="19"/>
  <c r="H32" i="19"/>
  <c r="H35" i="19"/>
  <c r="H39" i="19"/>
  <c r="H43" i="19"/>
  <c r="H47" i="19"/>
  <c r="H51" i="19"/>
  <c r="H55" i="19"/>
  <c r="H59" i="19"/>
  <c r="H63" i="19"/>
  <c r="H67" i="19"/>
  <c r="H70" i="19"/>
  <c r="H71" i="19"/>
  <c r="H74" i="19"/>
  <c r="H77" i="19"/>
  <c r="H79" i="19"/>
  <c r="H80" i="19"/>
  <c r="H83" i="19"/>
  <c r="H86" i="19"/>
  <c r="H89" i="19"/>
  <c r="H92" i="19"/>
  <c r="H94" i="19"/>
  <c r="H95" i="19"/>
  <c r="I8" i="19"/>
  <c r="G77" i="19" l="1"/>
  <c r="G74" i="19"/>
  <c r="H8" i="19" l="1"/>
  <c r="H31" i="19" s="1"/>
  <c r="G67" i="19" l="1"/>
  <c r="G63" i="19"/>
  <c r="G59" i="19"/>
  <c r="G55" i="19"/>
  <c r="G51" i="19"/>
  <c r="G47" i="19"/>
  <c r="G43" i="19"/>
  <c r="G39" i="19"/>
  <c r="G35" i="19"/>
  <c r="G92" i="19" l="1"/>
  <c r="G89" i="19"/>
  <c r="G86" i="19"/>
  <c r="G83" i="19"/>
  <c r="G26" i="19" l="1"/>
  <c r="G17" i="19"/>
  <c r="G8" i="19"/>
  <c r="C74" i="19" l="1"/>
  <c r="D74" i="19"/>
  <c r="E74" i="19"/>
  <c r="F74" i="19"/>
  <c r="F77" i="19"/>
  <c r="F43" i="19" l="1"/>
  <c r="F67" i="19"/>
  <c r="F63" i="19"/>
  <c r="F59" i="19"/>
  <c r="F55" i="19"/>
  <c r="F51" i="19"/>
  <c r="F47" i="19"/>
  <c r="F39" i="19"/>
  <c r="F35" i="19"/>
  <c r="F92" i="19" l="1"/>
  <c r="F89" i="19"/>
  <c r="F86" i="19"/>
  <c r="F83" i="19"/>
  <c r="F26" i="19" l="1"/>
  <c r="F17" i="19"/>
  <c r="F8" i="19"/>
  <c r="E77" i="19" l="1"/>
  <c r="E92" i="19" l="1"/>
  <c r="E89" i="19"/>
  <c r="E86" i="19"/>
  <c r="E83" i="19"/>
  <c r="E67" i="19" l="1"/>
  <c r="E63" i="19"/>
  <c r="E59" i="19"/>
  <c r="E55" i="19"/>
  <c r="E51" i="19"/>
  <c r="E47" i="19"/>
  <c r="E43" i="19"/>
  <c r="E39" i="19"/>
  <c r="E35" i="19"/>
  <c r="E26" i="19" l="1"/>
  <c r="E17" i="19"/>
  <c r="E8" i="19"/>
  <c r="D77" i="19"/>
  <c r="D35" i="19" l="1"/>
  <c r="D67" i="19"/>
  <c r="D63" i="19"/>
  <c r="D59" i="19"/>
  <c r="D55" i="19"/>
  <c r="D51" i="19"/>
  <c r="D47" i="19"/>
  <c r="D43" i="19"/>
  <c r="D39" i="19"/>
  <c r="D92" i="19"/>
  <c r="D89" i="19"/>
  <c r="D86" i="19"/>
  <c r="D83" i="19"/>
  <c r="C77" i="19" l="1"/>
  <c r="D26" i="19" l="1"/>
  <c r="D17" i="19"/>
  <c r="D8" i="19"/>
  <c r="C67" i="19" l="1"/>
  <c r="C63" i="19"/>
  <c r="C59" i="19"/>
  <c r="C55" i="19"/>
  <c r="C51" i="19"/>
  <c r="C47" i="19"/>
  <c r="C43" i="19"/>
  <c r="C39" i="19"/>
  <c r="C35" i="19"/>
  <c r="C92" i="19" l="1"/>
  <c r="C89" i="19"/>
  <c r="C86" i="19"/>
  <c r="C83" i="19"/>
  <c r="C26" i="19" l="1"/>
  <c r="C17" i="19"/>
  <c r="O17" i="19" s="1"/>
  <c r="C8" i="19"/>
  <c r="O8" i="19" s="1"/>
  <c r="O22" i="19"/>
  <c r="O13" i="19"/>
  <c r="O10" i="19"/>
  <c r="O11" i="19"/>
  <c r="O12" i="19"/>
  <c r="O19" i="19"/>
  <c r="O20" i="19"/>
  <c r="O21" i="19"/>
  <c r="O28" i="19"/>
  <c r="O29" i="19"/>
  <c r="O30" i="19"/>
  <c r="N95" i="19"/>
  <c r="M95" i="19"/>
  <c r="L95" i="19"/>
  <c r="K95" i="19"/>
  <c r="J95" i="19"/>
  <c r="I95" i="19"/>
  <c r="G95" i="19"/>
  <c r="F95" i="19"/>
  <c r="E95" i="19"/>
  <c r="D95" i="19"/>
  <c r="C95" i="19"/>
  <c r="N94" i="19"/>
  <c r="M94" i="19"/>
  <c r="L94" i="19"/>
  <c r="K94" i="19"/>
  <c r="J94" i="19"/>
  <c r="I94" i="19"/>
  <c r="G94" i="19"/>
  <c r="F94" i="19"/>
  <c r="E94" i="19"/>
  <c r="D94" i="19"/>
  <c r="C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N80" i="19"/>
  <c r="M80" i="19"/>
  <c r="L80" i="19"/>
  <c r="K80" i="19"/>
  <c r="J80" i="19"/>
  <c r="I80" i="19"/>
  <c r="G80" i="19"/>
  <c r="F80" i="19"/>
  <c r="E80" i="19"/>
  <c r="D80" i="19"/>
  <c r="C80" i="19"/>
  <c r="N79" i="19"/>
  <c r="M79" i="19"/>
  <c r="L79" i="19"/>
  <c r="K79" i="19"/>
  <c r="J79" i="19"/>
  <c r="I79" i="19"/>
  <c r="G79" i="19"/>
  <c r="F79" i="19"/>
  <c r="E79" i="19"/>
  <c r="D79" i="19"/>
  <c r="C79" i="19"/>
  <c r="O78" i="19"/>
  <c r="O76" i="19"/>
  <c r="O75" i="19"/>
  <c r="O73" i="19"/>
  <c r="N71" i="19"/>
  <c r="M71" i="19"/>
  <c r="L71" i="19"/>
  <c r="K71" i="19"/>
  <c r="J71" i="19"/>
  <c r="I71" i="19"/>
  <c r="G71" i="19"/>
  <c r="F71" i="19"/>
  <c r="E71" i="19"/>
  <c r="D71" i="19"/>
  <c r="C71" i="19"/>
  <c r="N70" i="19"/>
  <c r="M70" i="19"/>
  <c r="L70" i="19"/>
  <c r="K70" i="19"/>
  <c r="J70" i="19"/>
  <c r="I70" i="19"/>
  <c r="G70" i="19"/>
  <c r="F70" i="19"/>
  <c r="E70" i="19"/>
  <c r="D70" i="19"/>
  <c r="C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N32" i="19"/>
  <c r="M32" i="19"/>
  <c r="L32" i="19"/>
  <c r="K32" i="19"/>
  <c r="J32" i="19"/>
  <c r="I32" i="19"/>
  <c r="G32" i="19"/>
  <c r="F32" i="19"/>
  <c r="E32" i="19"/>
  <c r="D32" i="19"/>
  <c r="C32" i="19"/>
  <c r="L31" i="19"/>
  <c r="J31" i="19"/>
  <c r="F31" i="19"/>
  <c r="M31" i="19"/>
  <c r="K31" i="19"/>
  <c r="G31" i="19"/>
  <c r="C31" i="19" l="1"/>
  <c r="O94" i="19"/>
  <c r="O95" i="19"/>
  <c r="O80" i="19"/>
  <c r="O79" i="19"/>
  <c r="O70" i="19"/>
  <c r="O71" i="19"/>
  <c r="I31" i="19"/>
  <c r="O26" i="19"/>
  <c r="N31" i="19"/>
  <c r="O32" i="19"/>
  <c r="D31" i="19"/>
  <c r="E31" i="19"/>
  <c r="O31" i="19" l="1"/>
  <c r="Q31" i="19" s="1"/>
  <c r="N63" i="18"/>
  <c r="N59" i="18"/>
  <c r="N35" i="18"/>
  <c r="N39" i="18"/>
  <c r="N43" i="18"/>
  <c r="N47" i="18"/>
  <c r="N51" i="18"/>
  <c r="N55" i="18"/>
  <c r="N92" i="18" l="1"/>
  <c r="N89" i="18"/>
  <c r="N86" i="18"/>
  <c r="N83" i="18"/>
  <c r="N77" i="18"/>
  <c r="N74" i="18"/>
  <c r="M77" i="18" l="1"/>
  <c r="M74" i="18"/>
  <c r="N26" i="18" l="1"/>
  <c r="N27" i="19" s="1"/>
  <c r="N17" i="18"/>
  <c r="N18" i="19" s="1"/>
  <c r="N8" i="18"/>
  <c r="N9" i="19" s="1"/>
  <c r="M89" i="18" l="1"/>
  <c r="M63" i="18" l="1"/>
  <c r="M59" i="18"/>
  <c r="M55" i="18"/>
  <c r="M51" i="18"/>
  <c r="M47" i="18"/>
  <c r="M43" i="18"/>
  <c r="M39" i="18"/>
  <c r="M35" i="18"/>
  <c r="M92" i="18"/>
  <c r="M86" i="18"/>
  <c r="M83" i="18"/>
  <c r="L77" i="18" l="1"/>
  <c r="L74" i="18"/>
  <c r="M26" i="18" l="1"/>
  <c r="M27" i="19" s="1"/>
  <c r="M17" i="18"/>
  <c r="M18" i="19" s="1"/>
  <c r="M8" i="18"/>
  <c r="M9" i="19" s="1"/>
  <c r="D71" i="18" l="1"/>
  <c r="E71" i="18"/>
  <c r="F71" i="18"/>
  <c r="G71" i="18"/>
  <c r="H71" i="18"/>
  <c r="I71" i="18"/>
  <c r="J71" i="18"/>
  <c r="K71" i="18"/>
  <c r="L71" i="18"/>
  <c r="M71" i="18"/>
  <c r="N71" i="18"/>
  <c r="C71" i="18"/>
  <c r="F70" i="18"/>
  <c r="G70" i="18"/>
  <c r="H70" i="18"/>
  <c r="I70" i="18"/>
  <c r="J70" i="18"/>
  <c r="K70" i="18"/>
  <c r="L70" i="18"/>
  <c r="M70" i="18"/>
  <c r="N70" i="18"/>
  <c r="E70" i="18"/>
  <c r="D70" i="18"/>
  <c r="C70" i="18"/>
  <c r="O69" i="18"/>
  <c r="O68" i="18"/>
  <c r="O66" i="18"/>
  <c r="O73" i="18"/>
  <c r="C74" i="18"/>
  <c r="D74" i="18"/>
  <c r="E74" i="18"/>
  <c r="F74" i="18"/>
  <c r="G74" i="18"/>
  <c r="H74" i="18"/>
  <c r="I74" i="18"/>
  <c r="J74" i="18"/>
  <c r="K74" i="18"/>
  <c r="O75" i="18"/>
  <c r="O71" i="18" l="1"/>
  <c r="O70" i="18"/>
  <c r="O67" i="18"/>
  <c r="L92" i="18"/>
  <c r="L89" i="18"/>
  <c r="L86" i="18"/>
  <c r="L83" i="18"/>
  <c r="K77" i="18"/>
  <c r="L63" i="18" l="1"/>
  <c r="L59" i="18"/>
  <c r="L55" i="18"/>
  <c r="L51" i="18"/>
  <c r="L47" i="18"/>
  <c r="L43" i="18"/>
  <c r="L39" i="18"/>
  <c r="L35" i="18"/>
  <c r="L26" i="18" l="1"/>
  <c r="L27" i="19" s="1"/>
  <c r="L17" i="18"/>
  <c r="L18" i="19" s="1"/>
  <c r="L8" i="18"/>
  <c r="L9" i="19" s="1"/>
  <c r="K92" i="18" l="1"/>
  <c r="K89" i="18"/>
  <c r="K86" i="18"/>
  <c r="K83" i="18"/>
  <c r="J77" i="18"/>
  <c r="K63" i="18" l="1"/>
  <c r="K59" i="18"/>
  <c r="K55" i="18"/>
  <c r="K51" i="18"/>
  <c r="K47" i="18"/>
  <c r="K43" i="18"/>
  <c r="K39" i="18"/>
  <c r="K35" i="18"/>
  <c r="K26" i="18" l="1"/>
  <c r="K27" i="19" s="1"/>
  <c r="K17" i="18"/>
  <c r="K18" i="19" s="1"/>
  <c r="K8" i="18"/>
  <c r="K9" i="19" s="1"/>
  <c r="J92" i="18" l="1"/>
  <c r="J89" i="18"/>
  <c r="J86" i="18"/>
  <c r="J83" i="18"/>
  <c r="J63" i="18" l="1"/>
  <c r="J59" i="18"/>
  <c r="J55" i="18"/>
  <c r="J51" i="18"/>
  <c r="J47" i="18"/>
  <c r="J43" i="18"/>
  <c r="J39" i="18"/>
  <c r="J35" i="18"/>
  <c r="I77" i="18" l="1"/>
  <c r="J26" i="18" l="1"/>
  <c r="J27" i="19" s="1"/>
  <c r="J17" i="18"/>
  <c r="J18" i="19" s="1"/>
  <c r="J8" i="18"/>
  <c r="J9" i="19" s="1"/>
  <c r="I92" i="18" l="1"/>
  <c r="I89" i="18"/>
  <c r="I86" i="18"/>
  <c r="I83" i="18"/>
  <c r="I63" i="18" l="1"/>
  <c r="I59" i="18"/>
  <c r="I55" i="18"/>
  <c r="I51" i="18"/>
  <c r="I47" i="18"/>
  <c r="I43" i="18"/>
  <c r="I39" i="18"/>
  <c r="I35" i="18"/>
  <c r="I26" i="18" l="1"/>
  <c r="I27" i="19" s="1"/>
  <c r="I17" i="18"/>
  <c r="I18" i="19" s="1"/>
  <c r="H17" i="18"/>
  <c r="H18" i="19" s="1"/>
  <c r="I8" i="18"/>
  <c r="I9" i="19" s="1"/>
  <c r="H77" i="18" l="1"/>
  <c r="H63" i="18" l="1"/>
  <c r="H59" i="18"/>
  <c r="H55" i="18"/>
  <c r="H51" i="18"/>
  <c r="H47" i="18"/>
  <c r="H43" i="18"/>
  <c r="H39" i="18"/>
  <c r="H35" i="18"/>
  <c r="H92" i="18"/>
  <c r="H89" i="18"/>
  <c r="H86" i="18"/>
  <c r="H83" i="18"/>
  <c r="H26" i="18" l="1"/>
  <c r="H27" i="19" s="1"/>
  <c r="H8" i="18"/>
  <c r="H9" i="19" s="1"/>
  <c r="G77" i="18"/>
  <c r="G92" i="18" l="1"/>
  <c r="G89" i="18"/>
  <c r="G86" i="18"/>
  <c r="G83" i="18"/>
  <c r="G63" i="18" l="1"/>
  <c r="G59" i="18"/>
  <c r="G55" i="18"/>
  <c r="G51" i="18"/>
  <c r="G47" i="18"/>
  <c r="G43" i="18"/>
  <c r="G39" i="18"/>
  <c r="G35" i="18"/>
  <c r="F77" i="18" l="1"/>
  <c r="G26" i="18" l="1"/>
  <c r="G27" i="19" s="1"/>
  <c r="G17" i="18"/>
  <c r="G18" i="19" s="1"/>
  <c r="G8" i="18"/>
  <c r="G9" i="19" s="1"/>
  <c r="F92" i="18" l="1"/>
  <c r="F89" i="18"/>
  <c r="F86" i="18"/>
  <c r="F83" i="18"/>
  <c r="F35" i="18" l="1"/>
  <c r="F63" i="18"/>
  <c r="F59" i="18"/>
  <c r="F55" i="18"/>
  <c r="F51" i="18"/>
  <c r="F47" i="18"/>
  <c r="F43" i="18"/>
  <c r="F39" i="18"/>
  <c r="E77" i="18" l="1"/>
  <c r="F26" i="18" l="1"/>
  <c r="F27" i="19" s="1"/>
  <c r="F17" i="18"/>
  <c r="F18" i="19" s="1"/>
  <c r="F8" i="18"/>
  <c r="F9" i="19" s="1"/>
  <c r="E92" i="18" l="1"/>
  <c r="E89" i="18"/>
  <c r="E86" i="18"/>
  <c r="E83" i="18"/>
  <c r="E63" i="18" l="1"/>
  <c r="E59" i="18"/>
  <c r="E55" i="18"/>
  <c r="E51" i="18"/>
  <c r="E47" i="18"/>
  <c r="E43" i="18"/>
  <c r="E39" i="18"/>
  <c r="E35" i="18"/>
  <c r="D77" i="18" l="1"/>
  <c r="D26" i="18" l="1"/>
  <c r="D27" i="19" s="1"/>
  <c r="E26" i="18"/>
  <c r="E27" i="19" s="1"/>
  <c r="D17" i="18"/>
  <c r="D18" i="19" s="1"/>
  <c r="E17" i="18"/>
  <c r="E18" i="19" s="1"/>
  <c r="E8" i="18"/>
  <c r="E9" i="19" s="1"/>
  <c r="D8" i="18"/>
  <c r="D9" i="19" s="1"/>
  <c r="D92" i="18" l="1"/>
  <c r="D89" i="18"/>
  <c r="D86" i="18"/>
  <c r="D83" i="18"/>
  <c r="D63" i="18" l="1"/>
  <c r="D59" i="18" l="1"/>
  <c r="D55" i="18"/>
  <c r="D51" i="18"/>
  <c r="D47" i="18"/>
  <c r="D43" i="18"/>
  <c r="D39" i="18"/>
  <c r="D35" i="18"/>
  <c r="C77" i="18" l="1"/>
  <c r="C63" i="18" l="1"/>
  <c r="O63" i="18" s="1"/>
  <c r="C59" i="18"/>
  <c r="O59" i="18" s="1"/>
  <c r="C55" i="18"/>
  <c r="O55" i="18" s="1"/>
  <c r="C51" i="18"/>
  <c r="O51" i="18" s="1"/>
  <c r="C47" i="18"/>
  <c r="O47" i="18" s="1"/>
  <c r="C43" i="18"/>
  <c r="O43" i="18" s="1"/>
  <c r="C39" i="18"/>
  <c r="O39" i="18" s="1"/>
  <c r="C35" i="18"/>
  <c r="O35" i="18" s="1"/>
  <c r="C92" i="18"/>
  <c r="O92" i="18" s="1"/>
  <c r="C89" i="18"/>
  <c r="O89" i="18" s="1"/>
  <c r="C86" i="18"/>
  <c r="O86" i="18" s="1"/>
  <c r="C83" i="18"/>
  <c r="O83" i="18" s="1"/>
  <c r="D95" i="18" l="1"/>
  <c r="E95" i="18"/>
  <c r="F95" i="18"/>
  <c r="G95" i="18"/>
  <c r="H95" i="18"/>
  <c r="I95" i="18"/>
  <c r="J95" i="18"/>
  <c r="K95" i="18"/>
  <c r="L95" i="18"/>
  <c r="M95" i="18"/>
  <c r="N95" i="18"/>
  <c r="D94" i="18"/>
  <c r="E94" i="18"/>
  <c r="F94" i="18"/>
  <c r="G94" i="18"/>
  <c r="H94" i="18"/>
  <c r="I94" i="18"/>
  <c r="J94" i="18"/>
  <c r="K94" i="18"/>
  <c r="L94" i="18"/>
  <c r="M94" i="18"/>
  <c r="N94" i="18"/>
  <c r="D80" i="18"/>
  <c r="E80" i="18"/>
  <c r="F80" i="18"/>
  <c r="G80" i="18"/>
  <c r="H80" i="18"/>
  <c r="I80" i="18"/>
  <c r="J80" i="18"/>
  <c r="K80" i="18"/>
  <c r="L80" i="18"/>
  <c r="M80" i="18"/>
  <c r="N80" i="18"/>
  <c r="D79" i="18"/>
  <c r="E79" i="18"/>
  <c r="F79" i="18"/>
  <c r="G79" i="18"/>
  <c r="H79" i="18"/>
  <c r="I79" i="18"/>
  <c r="J79" i="18"/>
  <c r="K79" i="18"/>
  <c r="L79" i="18"/>
  <c r="M79" i="18"/>
  <c r="N79" i="18"/>
  <c r="D32" i="18"/>
  <c r="E32" i="18"/>
  <c r="F32" i="18"/>
  <c r="G32" i="18"/>
  <c r="H32" i="18"/>
  <c r="I32" i="18"/>
  <c r="J32" i="18"/>
  <c r="K32" i="18"/>
  <c r="L32" i="18"/>
  <c r="M32" i="18"/>
  <c r="N32" i="18"/>
  <c r="D31" i="18"/>
  <c r="E31" i="18"/>
  <c r="F31" i="18"/>
  <c r="G31" i="18"/>
  <c r="H31" i="18"/>
  <c r="I31" i="18"/>
  <c r="J31" i="18"/>
  <c r="K31" i="18"/>
  <c r="L31" i="18"/>
  <c r="M31" i="18"/>
  <c r="N31" i="18"/>
  <c r="C95" i="18"/>
  <c r="C94" i="18"/>
  <c r="O93" i="18"/>
  <c r="O91" i="18"/>
  <c r="O90" i="18"/>
  <c r="O88" i="18"/>
  <c r="O87" i="18"/>
  <c r="O85" i="18"/>
  <c r="O84" i="18"/>
  <c r="O82" i="18"/>
  <c r="C80" i="18"/>
  <c r="C79" i="18"/>
  <c r="O78" i="18"/>
  <c r="O76" i="18"/>
  <c r="O65" i="18"/>
  <c r="O64" i="18"/>
  <c r="O62" i="18"/>
  <c r="O61" i="18"/>
  <c r="O60" i="18"/>
  <c r="O58" i="18"/>
  <c r="O57" i="18"/>
  <c r="O56" i="18"/>
  <c r="O54" i="18"/>
  <c r="O53" i="18"/>
  <c r="O52" i="18"/>
  <c r="O50" i="18"/>
  <c r="O49" i="18"/>
  <c r="O48" i="18"/>
  <c r="O46" i="18"/>
  <c r="O45" i="18"/>
  <c r="O44" i="18"/>
  <c r="O42" i="18"/>
  <c r="O41" i="18"/>
  <c r="O40" i="18"/>
  <c r="O38" i="18"/>
  <c r="O37" i="18"/>
  <c r="O36" i="18"/>
  <c r="O34" i="18"/>
  <c r="C32" i="18"/>
  <c r="O30" i="18"/>
  <c r="O29" i="18"/>
  <c r="O28" i="18"/>
  <c r="C26" i="18"/>
  <c r="O21" i="18"/>
  <c r="O20" i="18"/>
  <c r="O19" i="18"/>
  <c r="C17" i="18"/>
  <c r="O12" i="18"/>
  <c r="O11" i="18"/>
  <c r="O10" i="18"/>
  <c r="C8" i="18"/>
  <c r="O8" i="18" l="1"/>
  <c r="C9" i="19"/>
  <c r="O9" i="19" s="1"/>
  <c r="O17" i="18"/>
  <c r="C18" i="19"/>
  <c r="O18" i="19" s="1"/>
  <c r="O26" i="18"/>
  <c r="C27" i="19"/>
  <c r="O27" i="19" s="1"/>
  <c r="O95" i="18"/>
  <c r="O94" i="18"/>
  <c r="O80" i="18"/>
  <c r="O79" i="18"/>
  <c r="O32" i="18"/>
  <c r="C31" i="18"/>
  <c r="O31" i="18" s="1"/>
  <c r="Q31" i="18" s="1"/>
  <c r="E66" i="17"/>
  <c r="E66" i="16" l="1"/>
  <c r="C26" i="17" l="1"/>
  <c r="C27" i="18" s="1"/>
  <c r="D26" i="17"/>
  <c r="D27" i="18" s="1"/>
  <c r="E26" i="17"/>
  <c r="E27" i="18" s="1"/>
  <c r="F26" i="17"/>
  <c r="F27" i="18" s="1"/>
  <c r="G26" i="17"/>
  <c r="G27" i="18" s="1"/>
  <c r="H26" i="17"/>
  <c r="H27" i="18" s="1"/>
  <c r="I26" i="17"/>
  <c r="I27" i="18" s="1"/>
  <c r="J26" i="17"/>
  <c r="J27" i="18" s="1"/>
  <c r="K26" i="17"/>
  <c r="K27" i="18" s="1"/>
  <c r="L26" i="17"/>
  <c r="L27" i="18" s="1"/>
  <c r="M26" i="17"/>
  <c r="M27" i="18" s="1"/>
  <c r="N26" i="17"/>
  <c r="N27" i="18" s="1"/>
  <c r="N77" i="17"/>
  <c r="M77" i="17"/>
  <c r="L77" i="17"/>
  <c r="K77" i="17"/>
  <c r="J77" i="17"/>
  <c r="I77" i="17"/>
  <c r="H77" i="17"/>
  <c r="G77" i="17"/>
  <c r="F77" i="17"/>
  <c r="E77" i="17"/>
  <c r="D77" i="17"/>
  <c r="C77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O75" i="17"/>
  <c r="O74" i="17"/>
  <c r="O73" i="17"/>
  <c r="O72" i="17"/>
  <c r="O71" i="17"/>
  <c r="O70" i="17"/>
  <c r="O69" i="17"/>
  <c r="O68" i="17"/>
  <c r="N66" i="17"/>
  <c r="M66" i="17"/>
  <c r="L66" i="17"/>
  <c r="K66" i="17"/>
  <c r="J66" i="17"/>
  <c r="I66" i="17"/>
  <c r="H66" i="17"/>
  <c r="G66" i="17"/>
  <c r="F66" i="17"/>
  <c r="D66" i="17"/>
  <c r="C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O64" i="17"/>
  <c r="O63" i="17"/>
  <c r="O62" i="17"/>
  <c r="O61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O30" i="17"/>
  <c r="O29" i="17"/>
  <c r="O28" i="17"/>
  <c r="O23" i="17"/>
  <c r="O22" i="17"/>
  <c r="O21" i="17"/>
  <c r="O20" i="17"/>
  <c r="O19" i="17"/>
  <c r="N17" i="17"/>
  <c r="N18" i="18" s="1"/>
  <c r="M17" i="17"/>
  <c r="M18" i="18" s="1"/>
  <c r="L17" i="17"/>
  <c r="L18" i="18" s="1"/>
  <c r="K17" i="17"/>
  <c r="K18" i="18" s="1"/>
  <c r="J17" i="17"/>
  <c r="J18" i="18" s="1"/>
  <c r="I17" i="17"/>
  <c r="I18" i="18" s="1"/>
  <c r="H17" i="17"/>
  <c r="H18" i="18" s="1"/>
  <c r="G17" i="17"/>
  <c r="G18" i="18" s="1"/>
  <c r="F17" i="17"/>
  <c r="F18" i="18" s="1"/>
  <c r="E17" i="17"/>
  <c r="E18" i="18" s="1"/>
  <c r="D17" i="17"/>
  <c r="D18" i="18" s="1"/>
  <c r="C17" i="17"/>
  <c r="C18" i="18" s="1"/>
  <c r="O13" i="17"/>
  <c r="O12" i="17"/>
  <c r="O11" i="17"/>
  <c r="O10" i="17"/>
  <c r="N8" i="17"/>
  <c r="N9" i="18" s="1"/>
  <c r="M8" i="17"/>
  <c r="M9" i="18" s="1"/>
  <c r="L8" i="17"/>
  <c r="L9" i="18" s="1"/>
  <c r="K8" i="17"/>
  <c r="K9" i="18" s="1"/>
  <c r="J8" i="17"/>
  <c r="J9" i="18" s="1"/>
  <c r="I8" i="17"/>
  <c r="I9" i="18" s="1"/>
  <c r="H8" i="17"/>
  <c r="H9" i="18" s="1"/>
  <c r="G8" i="17"/>
  <c r="G9" i="18" s="1"/>
  <c r="F8" i="17"/>
  <c r="F9" i="18" s="1"/>
  <c r="E8" i="17"/>
  <c r="E9" i="18" s="1"/>
  <c r="D8" i="17"/>
  <c r="D9" i="18" s="1"/>
  <c r="C8" i="17"/>
  <c r="C9" i="18" s="1"/>
  <c r="Q32" i="17" l="1"/>
  <c r="R32" i="17"/>
  <c r="O9" i="18"/>
  <c r="O18" i="18"/>
  <c r="O27" i="18"/>
  <c r="F31" i="17"/>
  <c r="E31" i="17"/>
  <c r="L31" i="17"/>
  <c r="O66" i="17"/>
  <c r="O76" i="17"/>
  <c r="O77" i="17"/>
  <c r="O65" i="17"/>
  <c r="O58" i="17"/>
  <c r="O59" i="17"/>
  <c r="O26" i="17"/>
  <c r="K31" i="17"/>
  <c r="M31" i="17"/>
  <c r="N31" i="17"/>
  <c r="C31" i="17"/>
  <c r="D31" i="17"/>
  <c r="G31" i="17"/>
  <c r="H31" i="17"/>
  <c r="I31" i="17"/>
  <c r="O17" i="17"/>
  <c r="J31" i="17"/>
  <c r="O32" i="17"/>
  <c r="O8" i="17"/>
  <c r="J47" i="15"/>
  <c r="S32" i="17" l="1"/>
  <c r="O31" i="17"/>
  <c r="O23" i="16"/>
  <c r="O22" i="16" l="1"/>
  <c r="O13" i="16" l="1"/>
  <c r="O36" i="16" l="1"/>
  <c r="O57" i="16"/>
  <c r="O54" i="16"/>
  <c r="O51" i="16"/>
  <c r="O48" i="16"/>
  <c r="O45" i="16"/>
  <c r="O42" i="16"/>
  <c r="O39" i="16"/>
  <c r="O29" i="16" l="1"/>
  <c r="O20" i="16"/>
  <c r="O11" i="16"/>
  <c r="D66" i="16" l="1"/>
  <c r="D65" i="16"/>
  <c r="C26" i="16" l="1"/>
  <c r="D26" i="16"/>
  <c r="C8" i="16" l="1"/>
  <c r="D8" i="16"/>
  <c r="E8" i="16"/>
  <c r="F8" i="16"/>
  <c r="G8" i="16"/>
  <c r="H8" i="16"/>
  <c r="I8" i="16"/>
  <c r="I9" i="17" s="1"/>
  <c r="J8" i="16"/>
  <c r="J9" i="17" s="1"/>
  <c r="K8" i="16"/>
  <c r="K9" i="17" s="1"/>
  <c r="L8" i="16"/>
  <c r="L9" i="17" s="1"/>
  <c r="M8" i="16"/>
  <c r="M9" i="17" s="1"/>
  <c r="N8" i="16"/>
  <c r="N9" i="17" s="1"/>
  <c r="C17" i="16"/>
  <c r="D17" i="16"/>
  <c r="E17" i="16"/>
  <c r="F17" i="16"/>
  <c r="G17" i="16"/>
  <c r="H17" i="16"/>
  <c r="I17" i="16"/>
  <c r="J17" i="16"/>
  <c r="J18" i="17" s="1"/>
  <c r="K17" i="16"/>
  <c r="K18" i="17" s="1"/>
  <c r="L17" i="16"/>
  <c r="L18" i="17" s="1"/>
  <c r="M17" i="16"/>
  <c r="M18" i="17" s="1"/>
  <c r="N17" i="16"/>
  <c r="N18" i="17" s="1"/>
  <c r="N77" i="16"/>
  <c r="M77" i="16"/>
  <c r="L77" i="16"/>
  <c r="K77" i="16"/>
  <c r="J77" i="16"/>
  <c r="I77" i="16"/>
  <c r="H77" i="16"/>
  <c r="G77" i="16"/>
  <c r="F77" i="16"/>
  <c r="E77" i="16"/>
  <c r="D77" i="16"/>
  <c r="C77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O75" i="16"/>
  <c r="O74" i="16"/>
  <c r="O73" i="16"/>
  <c r="O72" i="16"/>
  <c r="O71" i="16"/>
  <c r="O70" i="16"/>
  <c r="O69" i="16"/>
  <c r="O68" i="16"/>
  <c r="N66" i="16"/>
  <c r="M66" i="16"/>
  <c r="L66" i="16"/>
  <c r="K66" i="16"/>
  <c r="J66" i="16"/>
  <c r="I66" i="16"/>
  <c r="H66" i="16"/>
  <c r="G66" i="16"/>
  <c r="F66" i="16"/>
  <c r="C66" i="16"/>
  <c r="N65" i="16"/>
  <c r="M65" i="16"/>
  <c r="L65" i="16"/>
  <c r="K65" i="16"/>
  <c r="J65" i="16"/>
  <c r="I65" i="16"/>
  <c r="H65" i="16"/>
  <c r="G65" i="16"/>
  <c r="F65" i="16"/>
  <c r="E65" i="16"/>
  <c r="C65" i="16"/>
  <c r="O64" i="16"/>
  <c r="O63" i="16"/>
  <c r="O62" i="16"/>
  <c r="O61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O56" i="16"/>
  <c r="O55" i="16"/>
  <c r="O53" i="16"/>
  <c r="O52" i="16"/>
  <c r="O50" i="16"/>
  <c r="O49" i="16"/>
  <c r="O47" i="16"/>
  <c r="O46" i="16"/>
  <c r="O44" i="16"/>
  <c r="O43" i="16"/>
  <c r="O41" i="16"/>
  <c r="O40" i="16"/>
  <c r="O38" i="16"/>
  <c r="O37" i="16"/>
  <c r="O35" i="16"/>
  <c r="O34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O30" i="16"/>
  <c r="O28" i="16"/>
  <c r="N26" i="16"/>
  <c r="N27" i="17" s="1"/>
  <c r="M26" i="16"/>
  <c r="M27" i="17" s="1"/>
  <c r="L26" i="16"/>
  <c r="L27" i="17" s="1"/>
  <c r="K26" i="16"/>
  <c r="K27" i="17" s="1"/>
  <c r="J26" i="16"/>
  <c r="J27" i="17" s="1"/>
  <c r="I26" i="16"/>
  <c r="H26" i="16"/>
  <c r="G26" i="16"/>
  <c r="F26" i="16"/>
  <c r="E26" i="16"/>
  <c r="O21" i="16"/>
  <c r="O19" i="16"/>
  <c r="O12" i="16"/>
  <c r="O10" i="16"/>
  <c r="O9" i="17" l="1"/>
  <c r="O27" i="17"/>
  <c r="R32" i="16"/>
  <c r="O18" i="17"/>
  <c r="S32" i="16"/>
  <c r="P26" i="16"/>
  <c r="P17" i="16"/>
  <c r="P8" i="16"/>
  <c r="H31" i="16"/>
  <c r="F31" i="16"/>
  <c r="N31" i="16"/>
  <c r="D31" i="16"/>
  <c r="O58" i="16"/>
  <c r="M31" i="16"/>
  <c r="L31" i="16"/>
  <c r="O65" i="16"/>
  <c r="O66" i="16"/>
  <c r="E31" i="16"/>
  <c r="O77" i="16"/>
  <c r="O76" i="16"/>
  <c r="O59" i="16"/>
  <c r="O26" i="16"/>
  <c r="K31" i="16"/>
  <c r="C31" i="16"/>
  <c r="J31" i="16"/>
  <c r="O17" i="16"/>
  <c r="I31" i="16"/>
  <c r="G31" i="16"/>
  <c r="O32" i="16"/>
  <c r="O8" i="16"/>
  <c r="M16" i="15"/>
  <c r="T32" i="16" l="1"/>
  <c r="P31" i="16"/>
  <c r="P32" i="16"/>
  <c r="O31" i="16"/>
  <c r="J24" i="15"/>
  <c r="I24" i="15"/>
  <c r="J8" i="15"/>
  <c r="N66" i="15" l="1"/>
  <c r="M66" i="15"/>
  <c r="L66" i="15"/>
  <c r="K66" i="15"/>
  <c r="J66" i="15"/>
  <c r="I66" i="15"/>
  <c r="H66" i="15"/>
  <c r="G66" i="15"/>
  <c r="F66" i="15"/>
  <c r="E66" i="15"/>
  <c r="D66" i="15"/>
  <c r="C66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O64" i="15"/>
  <c r="O63" i="15"/>
  <c r="O62" i="15"/>
  <c r="O61" i="15"/>
  <c r="O60" i="15"/>
  <c r="O59" i="15"/>
  <c r="O58" i="15"/>
  <c r="O57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O53" i="15"/>
  <c r="O52" i="15"/>
  <c r="O51" i="15"/>
  <c r="O50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N47" i="15"/>
  <c r="M47" i="15"/>
  <c r="L47" i="15"/>
  <c r="K47" i="15"/>
  <c r="I47" i="15"/>
  <c r="H47" i="15"/>
  <c r="G47" i="15"/>
  <c r="F47" i="15"/>
  <c r="E47" i="15"/>
  <c r="D47" i="15"/>
  <c r="C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O27" i="15"/>
  <c r="O26" i="15"/>
  <c r="N24" i="15"/>
  <c r="M24" i="15"/>
  <c r="L24" i="15"/>
  <c r="K24" i="15"/>
  <c r="H24" i="15"/>
  <c r="G24" i="15"/>
  <c r="F24" i="15"/>
  <c r="E24" i="15"/>
  <c r="D24" i="15"/>
  <c r="C24" i="15"/>
  <c r="O19" i="15"/>
  <c r="O18" i="15"/>
  <c r="N16" i="15"/>
  <c r="L16" i="15"/>
  <c r="K16" i="15"/>
  <c r="J16" i="15"/>
  <c r="I16" i="15"/>
  <c r="H16" i="15"/>
  <c r="G16" i="15"/>
  <c r="F16" i="15"/>
  <c r="E16" i="15"/>
  <c r="D16" i="15"/>
  <c r="C16" i="15"/>
  <c r="O11" i="15"/>
  <c r="O10" i="15"/>
  <c r="N8" i="15"/>
  <c r="M8" i="15"/>
  <c r="L8" i="15"/>
  <c r="K8" i="15"/>
  <c r="I8" i="15"/>
  <c r="H8" i="15"/>
  <c r="G8" i="15"/>
  <c r="F8" i="15"/>
  <c r="E8" i="15"/>
  <c r="D8" i="15"/>
  <c r="C8" i="15"/>
  <c r="C28" i="15" l="1"/>
  <c r="O24" i="15"/>
  <c r="K28" i="15"/>
  <c r="D28" i="15"/>
  <c r="L28" i="15"/>
  <c r="O65" i="15"/>
  <c r="O66" i="15"/>
  <c r="O54" i="15"/>
  <c r="O55" i="15"/>
  <c r="O48" i="15"/>
  <c r="O47" i="15"/>
  <c r="H28" i="15"/>
  <c r="E28" i="15"/>
  <c r="M28" i="15"/>
  <c r="F28" i="15"/>
  <c r="N28" i="15"/>
  <c r="O16" i="15"/>
  <c r="I28" i="15"/>
  <c r="J28" i="15"/>
  <c r="O29" i="15"/>
  <c r="O8" i="15"/>
  <c r="G28" i="15"/>
  <c r="O46" i="6"/>
  <c r="O44" i="6"/>
  <c r="O42" i="6"/>
  <c r="O40" i="6"/>
  <c r="O38" i="6"/>
  <c r="O36" i="6"/>
  <c r="O45" i="6"/>
  <c r="O43" i="6"/>
  <c r="O41" i="6"/>
  <c r="O39" i="6"/>
  <c r="O37" i="6"/>
  <c r="O35" i="6"/>
  <c r="P46" i="1"/>
  <c r="P44" i="1"/>
  <c r="P40" i="1"/>
  <c r="P38" i="1"/>
  <c r="P36" i="1"/>
  <c r="P32" i="1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29" i="4"/>
  <c r="P49" i="3"/>
  <c r="P50" i="3"/>
  <c r="P51" i="3"/>
  <c r="P52" i="3"/>
  <c r="P53" i="3"/>
  <c r="P54" i="3"/>
  <c r="P55" i="3"/>
  <c r="P48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22" i="3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22" i="2"/>
  <c r="C66" i="8"/>
  <c r="D66" i="8"/>
  <c r="E66" i="8"/>
  <c r="F66" i="8"/>
  <c r="I66" i="8"/>
  <c r="J66" i="8"/>
  <c r="K66" i="8"/>
  <c r="L66" i="8"/>
  <c r="M66" i="8"/>
  <c r="I65" i="8"/>
  <c r="J65" i="8"/>
  <c r="K65" i="8"/>
  <c r="L65" i="8"/>
  <c r="M65" i="8"/>
  <c r="C65" i="8"/>
  <c r="D65" i="8"/>
  <c r="E65" i="8"/>
  <c r="F65" i="8"/>
  <c r="O58" i="8"/>
  <c r="O59" i="8"/>
  <c r="O60" i="8"/>
  <c r="O61" i="8"/>
  <c r="O62" i="8"/>
  <c r="O63" i="8"/>
  <c r="O64" i="8"/>
  <c r="O57" i="8"/>
  <c r="D55" i="8"/>
  <c r="E55" i="8"/>
  <c r="F55" i="8"/>
  <c r="G55" i="8"/>
  <c r="H55" i="8"/>
  <c r="I55" i="8"/>
  <c r="J55" i="8"/>
  <c r="K55" i="8"/>
  <c r="L55" i="8"/>
  <c r="M55" i="8"/>
  <c r="N55" i="8"/>
  <c r="C48" i="8"/>
  <c r="D48" i="8"/>
  <c r="E48" i="8"/>
  <c r="F48" i="8"/>
  <c r="G48" i="8"/>
  <c r="H48" i="8"/>
  <c r="I48" i="8"/>
  <c r="J48" i="8"/>
  <c r="K48" i="8"/>
  <c r="L48" i="8"/>
  <c r="M48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31" i="8"/>
  <c r="C29" i="8"/>
  <c r="D29" i="8"/>
  <c r="E29" i="8"/>
  <c r="F29" i="8"/>
  <c r="G29" i="8"/>
  <c r="H29" i="8"/>
  <c r="I29" i="8"/>
  <c r="J29" i="8"/>
  <c r="K29" i="8"/>
  <c r="L29" i="8"/>
  <c r="M29" i="8"/>
  <c r="D24" i="8"/>
  <c r="E24" i="8"/>
  <c r="F24" i="8"/>
  <c r="G24" i="8"/>
  <c r="H24" i="8"/>
  <c r="I24" i="8"/>
  <c r="J24" i="8"/>
  <c r="K24" i="8"/>
  <c r="L24" i="8"/>
  <c r="M24" i="8"/>
  <c r="N24" i="8"/>
  <c r="C24" i="8"/>
  <c r="D16" i="8"/>
  <c r="E16" i="8"/>
  <c r="F16" i="8"/>
  <c r="G16" i="8"/>
  <c r="H16" i="8"/>
  <c r="I16" i="8"/>
  <c r="J16" i="8"/>
  <c r="K16" i="8"/>
  <c r="L16" i="8"/>
  <c r="M16" i="8"/>
  <c r="N16" i="8"/>
  <c r="C16" i="8"/>
  <c r="D8" i="8"/>
  <c r="E8" i="8"/>
  <c r="F8" i="8"/>
  <c r="G8" i="8"/>
  <c r="H8" i="8"/>
  <c r="I8" i="8"/>
  <c r="J8" i="8"/>
  <c r="K8" i="8"/>
  <c r="L8" i="8"/>
  <c r="M8" i="8"/>
  <c r="N8" i="8"/>
  <c r="C8" i="8"/>
  <c r="I66" i="7"/>
  <c r="J66" i="7"/>
  <c r="K66" i="7"/>
  <c r="L66" i="7"/>
  <c r="M66" i="7"/>
  <c r="I65" i="7"/>
  <c r="J65" i="7"/>
  <c r="K65" i="7"/>
  <c r="L65" i="7"/>
  <c r="M65" i="7"/>
  <c r="C66" i="7"/>
  <c r="D66" i="7"/>
  <c r="E66" i="7"/>
  <c r="F66" i="7"/>
  <c r="C65" i="7"/>
  <c r="D65" i="7"/>
  <c r="E65" i="7"/>
  <c r="F65" i="7"/>
  <c r="O58" i="7"/>
  <c r="O59" i="7"/>
  <c r="O60" i="7"/>
  <c r="O61" i="7"/>
  <c r="O62" i="7"/>
  <c r="O63" i="7"/>
  <c r="O64" i="7"/>
  <c r="O53" i="7"/>
  <c r="O52" i="7"/>
  <c r="O51" i="7"/>
  <c r="O50" i="7"/>
  <c r="D55" i="7"/>
  <c r="E55" i="7"/>
  <c r="F55" i="7"/>
  <c r="G55" i="7"/>
  <c r="H55" i="7"/>
  <c r="I55" i="7"/>
  <c r="J55" i="7"/>
  <c r="K55" i="7"/>
  <c r="L55" i="7"/>
  <c r="M55" i="7"/>
  <c r="N55" i="7"/>
  <c r="D54" i="7"/>
  <c r="E54" i="7"/>
  <c r="F54" i="7"/>
  <c r="G54" i="7"/>
  <c r="H54" i="7"/>
  <c r="I54" i="7"/>
  <c r="J54" i="7"/>
  <c r="K54" i="7"/>
  <c r="L54" i="7"/>
  <c r="M54" i="7"/>
  <c r="N54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32" i="7"/>
  <c r="C48" i="7"/>
  <c r="D48" i="7"/>
  <c r="E48" i="7"/>
  <c r="F48" i="7"/>
  <c r="G48" i="7"/>
  <c r="H48" i="7"/>
  <c r="I48" i="7"/>
  <c r="J48" i="7"/>
  <c r="K48" i="7"/>
  <c r="L48" i="7"/>
  <c r="M48" i="7"/>
  <c r="C29" i="7"/>
  <c r="D29" i="7"/>
  <c r="E29" i="7"/>
  <c r="F29" i="7"/>
  <c r="G29" i="7"/>
  <c r="H29" i="7"/>
  <c r="I29" i="7"/>
  <c r="J29" i="7"/>
  <c r="K29" i="7"/>
  <c r="L29" i="7"/>
  <c r="M29" i="7"/>
  <c r="O21" i="7"/>
  <c r="O22" i="7"/>
  <c r="O23" i="7"/>
  <c r="O25" i="7"/>
  <c r="O26" i="7"/>
  <c r="O27" i="7"/>
  <c r="O13" i="7"/>
  <c r="O14" i="7"/>
  <c r="O15" i="7"/>
  <c r="O17" i="7"/>
  <c r="O18" i="7"/>
  <c r="O19" i="7"/>
  <c r="O5" i="7"/>
  <c r="O6" i="7"/>
  <c r="O7" i="7"/>
  <c r="O9" i="7"/>
  <c r="O10" i="7"/>
  <c r="O20" i="7"/>
  <c r="O12" i="7"/>
  <c r="O4" i="7"/>
  <c r="D24" i="7"/>
  <c r="E24" i="7"/>
  <c r="F24" i="7"/>
  <c r="G24" i="7"/>
  <c r="H24" i="7"/>
  <c r="I24" i="7"/>
  <c r="J24" i="7"/>
  <c r="K24" i="7"/>
  <c r="L24" i="7"/>
  <c r="M24" i="7"/>
  <c r="N24" i="7"/>
  <c r="C24" i="7"/>
  <c r="E16" i="7"/>
  <c r="F16" i="7"/>
  <c r="G16" i="7"/>
  <c r="H16" i="7"/>
  <c r="I16" i="7"/>
  <c r="J16" i="7"/>
  <c r="K16" i="7"/>
  <c r="L16" i="7"/>
  <c r="M16" i="7"/>
  <c r="N16" i="7"/>
  <c r="D8" i="7"/>
  <c r="E8" i="7"/>
  <c r="F8" i="7"/>
  <c r="G8" i="7"/>
  <c r="H8" i="7"/>
  <c r="I8" i="7"/>
  <c r="J8" i="7"/>
  <c r="K8" i="7"/>
  <c r="L8" i="7"/>
  <c r="M8" i="7"/>
  <c r="N8" i="7"/>
  <c r="C8" i="7"/>
  <c r="O58" i="6"/>
  <c r="O59" i="6"/>
  <c r="O60" i="6"/>
  <c r="O61" i="6"/>
  <c r="O62" i="6"/>
  <c r="O63" i="6"/>
  <c r="O64" i="6"/>
  <c r="O67" i="6"/>
  <c r="O68" i="6"/>
  <c r="O57" i="6"/>
  <c r="E70" i="6"/>
  <c r="F70" i="6"/>
  <c r="G70" i="6"/>
  <c r="H70" i="6"/>
  <c r="I70" i="6"/>
  <c r="J70" i="6"/>
  <c r="K70" i="6"/>
  <c r="L70" i="6"/>
  <c r="M70" i="6"/>
  <c r="N70" i="6"/>
  <c r="D70" i="6"/>
  <c r="E69" i="6"/>
  <c r="F69" i="6"/>
  <c r="G69" i="6"/>
  <c r="H69" i="6"/>
  <c r="I69" i="6"/>
  <c r="J69" i="6"/>
  <c r="K69" i="6"/>
  <c r="L69" i="6"/>
  <c r="M69" i="6"/>
  <c r="N69" i="6"/>
  <c r="D69" i="6"/>
  <c r="O51" i="6"/>
  <c r="O52" i="6"/>
  <c r="O53" i="6"/>
  <c r="O50" i="6"/>
  <c r="D55" i="6"/>
  <c r="E55" i="6"/>
  <c r="F55" i="6"/>
  <c r="G55" i="6"/>
  <c r="H55" i="6"/>
  <c r="I55" i="6"/>
  <c r="J55" i="6"/>
  <c r="K55" i="6"/>
  <c r="L55" i="6"/>
  <c r="M55" i="6"/>
  <c r="N55" i="6"/>
  <c r="D54" i="6"/>
  <c r="E54" i="6"/>
  <c r="F54" i="6"/>
  <c r="G54" i="6"/>
  <c r="H54" i="6"/>
  <c r="I54" i="6"/>
  <c r="J54" i="6"/>
  <c r="K54" i="6"/>
  <c r="L54" i="6"/>
  <c r="M54" i="6"/>
  <c r="N54" i="6"/>
  <c r="C48" i="6"/>
  <c r="D48" i="6"/>
  <c r="E48" i="6"/>
  <c r="F48" i="6"/>
  <c r="G48" i="6"/>
  <c r="H48" i="6"/>
  <c r="I48" i="6"/>
  <c r="J48" i="6"/>
  <c r="K48" i="6"/>
  <c r="L48" i="6"/>
  <c r="M48" i="6"/>
  <c r="C29" i="6"/>
  <c r="D29" i="6"/>
  <c r="E29" i="6"/>
  <c r="F29" i="6"/>
  <c r="G29" i="6"/>
  <c r="H29" i="6"/>
  <c r="I29" i="6"/>
  <c r="J29" i="6"/>
  <c r="K29" i="6"/>
  <c r="L29" i="6"/>
  <c r="M29" i="6"/>
  <c r="E70" i="5"/>
  <c r="F70" i="5"/>
  <c r="G70" i="5"/>
  <c r="H70" i="5"/>
  <c r="I70" i="5"/>
  <c r="J70" i="5"/>
  <c r="K70" i="5"/>
  <c r="L70" i="5"/>
  <c r="M70" i="5"/>
  <c r="N70" i="5"/>
  <c r="O70" i="5"/>
  <c r="D70" i="5"/>
  <c r="E69" i="5"/>
  <c r="F69" i="5"/>
  <c r="G69" i="5"/>
  <c r="H69" i="5"/>
  <c r="I69" i="5"/>
  <c r="J69" i="5"/>
  <c r="K69" i="5"/>
  <c r="L69" i="5"/>
  <c r="M69" i="5"/>
  <c r="N69" i="5"/>
  <c r="O69" i="5"/>
  <c r="D69" i="5"/>
  <c r="J66" i="5"/>
  <c r="K66" i="5"/>
  <c r="L66" i="5"/>
  <c r="M66" i="5"/>
  <c r="N66" i="5"/>
  <c r="D66" i="5"/>
  <c r="E66" i="5"/>
  <c r="F66" i="5"/>
  <c r="G66" i="5"/>
  <c r="J65" i="5"/>
  <c r="K65" i="5"/>
  <c r="L65" i="5"/>
  <c r="M65" i="5"/>
  <c r="N65" i="5"/>
  <c r="D65" i="5"/>
  <c r="E65" i="5"/>
  <c r="F65" i="5"/>
  <c r="G65" i="5"/>
  <c r="P60" i="5"/>
  <c r="P63" i="5"/>
  <c r="P64" i="5"/>
  <c r="P62" i="5"/>
  <c r="P61" i="5"/>
  <c r="P59" i="5"/>
  <c r="P58" i="5"/>
  <c r="E55" i="5"/>
  <c r="F55" i="5"/>
  <c r="G55" i="5"/>
  <c r="H55" i="5"/>
  <c r="I55" i="5"/>
  <c r="J55" i="5"/>
  <c r="K55" i="5"/>
  <c r="L55" i="5"/>
  <c r="M55" i="5"/>
  <c r="N55" i="5"/>
  <c r="O55" i="5"/>
  <c r="E54" i="5"/>
  <c r="F54" i="5"/>
  <c r="G54" i="5"/>
  <c r="H54" i="5"/>
  <c r="I54" i="5"/>
  <c r="J54" i="5"/>
  <c r="K54" i="5"/>
  <c r="L54" i="5"/>
  <c r="M54" i="5"/>
  <c r="N54" i="5"/>
  <c r="O54" i="5"/>
  <c r="D48" i="5"/>
  <c r="E48" i="5"/>
  <c r="F48" i="5"/>
  <c r="G48" i="5"/>
  <c r="H48" i="5"/>
  <c r="I48" i="5"/>
  <c r="J48" i="5"/>
  <c r="K48" i="5"/>
  <c r="L48" i="5"/>
  <c r="M48" i="5"/>
  <c r="N48" i="5"/>
  <c r="F47" i="5"/>
  <c r="G47" i="5"/>
  <c r="H47" i="5"/>
  <c r="I47" i="5"/>
  <c r="J47" i="5"/>
  <c r="K47" i="5"/>
  <c r="L47" i="5"/>
  <c r="M47" i="5"/>
  <c r="N47" i="5"/>
  <c r="P45" i="5"/>
  <c r="P46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D29" i="5"/>
  <c r="E29" i="5"/>
  <c r="F29" i="5"/>
  <c r="G29" i="5"/>
  <c r="H29" i="5"/>
  <c r="I29" i="5"/>
  <c r="J29" i="5"/>
  <c r="K29" i="5"/>
  <c r="L29" i="5"/>
  <c r="M29" i="5"/>
  <c r="N29" i="5"/>
  <c r="E24" i="5"/>
  <c r="F24" i="5"/>
  <c r="G24" i="5"/>
  <c r="H24" i="5"/>
  <c r="I24" i="5"/>
  <c r="J24" i="5"/>
  <c r="K24" i="5"/>
  <c r="L24" i="5"/>
  <c r="M24" i="5"/>
  <c r="N24" i="5"/>
  <c r="O24" i="5"/>
  <c r="D24" i="5"/>
  <c r="E16" i="5"/>
  <c r="F16" i="5"/>
  <c r="G16" i="5"/>
  <c r="H16" i="5"/>
  <c r="I16" i="5"/>
  <c r="J16" i="5"/>
  <c r="K16" i="5"/>
  <c r="L16" i="5"/>
  <c r="M16" i="5"/>
  <c r="N16" i="5"/>
  <c r="O16" i="5"/>
  <c r="E8" i="5"/>
  <c r="F8" i="5"/>
  <c r="G8" i="5"/>
  <c r="H8" i="5"/>
  <c r="I8" i="5"/>
  <c r="J8" i="5"/>
  <c r="K8" i="5"/>
  <c r="L8" i="5"/>
  <c r="M8" i="5"/>
  <c r="N8" i="5"/>
  <c r="O8" i="5"/>
  <c r="D8" i="5"/>
  <c r="E57" i="3"/>
  <c r="F57" i="3"/>
  <c r="G57" i="3"/>
  <c r="H57" i="3"/>
  <c r="I57" i="3"/>
  <c r="J57" i="3"/>
  <c r="K57" i="3"/>
  <c r="L57" i="3"/>
  <c r="M57" i="3"/>
  <c r="N57" i="3"/>
  <c r="O57" i="3"/>
  <c r="D57" i="3"/>
  <c r="E56" i="3"/>
  <c r="F56" i="3"/>
  <c r="G56" i="3"/>
  <c r="H56" i="3"/>
  <c r="I56" i="3"/>
  <c r="J56" i="3"/>
  <c r="K56" i="3"/>
  <c r="L56" i="3"/>
  <c r="M56" i="3"/>
  <c r="N56" i="3"/>
  <c r="O56" i="3"/>
  <c r="D56" i="3"/>
  <c r="E46" i="3"/>
  <c r="F46" i="3"/>
  <c r="G46" i="3"/>
  <c r="H46" i="3"/>
  <c r="I46" i="3"/>
  <c r="J46" i="3"/>
  <c r="K46" i="3"/>
  <c r="L46" i="3"/>
  <c r="M46" i="3"/>
  <c r="N46" i="3"/>
  <c r="O46" i="3"/>
  <c r="E45" i="3"/>
  <c r="F45" i="3"/>
  <c r="G45" i="3"/>
  <c r="H45" i="3"/>
  <c r="I45" i="3"/>
  <c r="J45" i="3"/>
  <c r="K45" i="3"/>
  <c r="L45" i="3"/>
  <c r="M45" i="3"/>
  <c r="N45" i="3"/>
  <c r="O45" i="3"/>
  <c r="E63" i="4"/>
  <c r="F63" i="4"/>
  <c r="G63" i="4"/>
  <c r="H63" i="4"/>
  <c r="I63" i="4"/>
  <c r="J63" i="4"/>
  <c r="K63" i="4"/>
  <c r="L63" i="4"/>
  <c r="M63" i="4"/>
  <c r="N63" i="4"/>
  <c r="O63" i="4"/>
  <c r="D63" i="4"/>
  <c r="D64" i="4"/>
  <c r="E64" i="4"/>
  <c r="F64" i="4"/>
  <c r="G64" i="4"/>
  <c r="K64" i="4"/>
  <c r="L64" i="4"/>
  <c r="M64" i="4"/>
  <c r="E53" i="4"/>
  <c r="F53" i="4"/>
  <c r="G53" i="4"/>
  <c r="H53" i="4"/>
  <c r="I53" i="4"/>
  <c r="J53" i="4"/>
  <c r="K53" i="4"/>
  <c r="L53" i="4"/>
  <c r="M53" i="4"/>
  <c r="N53" i="4"/>
  <c r="O53" i="4"/>
  <c r="E52" i="4"/>
  <c r="F52" i="4"/>
  <c r="G52" i="4"/>
  <c r="H52" i="4"/>
  <c r="I52" i="4"/>
  <c r="J52" i="4"/>
  <c r="K52" i="4"/>
  <c r="L52" i="4"/>
  <c r="M52" i="4"/>
  <c r="N52" i="4"/>
  <c r="O52" i="4"/>
  <c r="F70" i="1"/>
  <c r="G70" i="1"/>
  <c r="H70" i="1"/>
  <c r="I70" i="1"/>
  <c r="J70" i="1"/>
  <c r="K70" i="1"/>
  <c r="L70" i="1"/>
  <c r="M70" i="1"/>
  <c r="N70" i="1"/>
  <c r="O70" i="1"/>
  <c r="F69" i="1"/>
  <c r="G69" i="1"/>
  <c r="H69" i="1"/>
  <c r="I69" i="1"/>
  <c r="J69" i="1"/>
  <c r="K69" i="1"/>
  <c r="L69" i="1"/>
  <c r="M69" i="1"/>
  <c r="N69" i="1"/>
  <c r="O69" i="1"/>
  <c r="J66" i="1"/>
  <c r="K66" i="1"/>
  <c r="L66" i="1"/>
  <c r="M66" i="1"/>
  <c r="N66" i="1"/>
  <c r="D66" i="1"/>
  <c r="E66" i="1"/>
  <c r="F66" i="1"/>
  <c r="G66" i="1"/>
  <c r="J65" i="1"/>
  <c r="K65" i="1"/>
  <c r="L65" i="1"/>
  <c r="M65" i="1"/>
  <c r="N65" i="1"/>
  <c r="D65" i="1"/>
  <c r="E65" i="1"/>
  <c r="F65" i="1"/>
  <c r="G65" i="1"/>
  <c r="E55" i="1"/>
  <c r="F55" i="1"/>
  <c r="G55" i="1"/>
  <c r="H55" i="1"/>
  <c r="I55" i="1"/>
  <c r="J55" i="1"/>
  <c r="K55" i="1"/>
  <c r="L55" i="1"/>
  <c r="M55" i="1"/>
  <c r="N55" i="1"/>
  <c r="O55" i="1"/>
  <c r="E54" i="1"/>
  <c r="F54" i="1"/>
  <c r="G54" i="1"/>
  <c r="H54" i="1"/>
  <c r="I54" i="1"/>
  <c r="J54" i="1"/>
  <c r="K54" i="1"/>
  <c r="L54" i="1"/>
  <c r="M54" i="1"/>
  <c r="N54" i="1"/>
  <c r="O54" i="1"/>
  <c r="D48" i="1"/>
  <c r="E48" i="1"/>
  <c r="F48" i="1"/>
  <c r="G48" i="1"/>
  <c r="H48" i="1"/>
  <c r="I48" i="1"/>
  <c r="J48" i="1"/>
  <c r="K48" i="1"/>
  <c r="L48" i="1"/>
  <c r="M48" i="1"/>
  <c r="N48" i="1"/>
  <c r="F47" i="1"/>
  <c r="G47" i="1"/>
  <c r="H47" i="1"/>
  <c r="I47" i="1"/>
  <c r="J47" i="1"/>
  <c r="K47" i="1"/>
  <c r="L47" i="1"/>
  <c r="M47" i="1"/>
  <c r="N47" i="1"/>
  <c r="D29" i="1"/>
  <c r="E29" i="1"/>
  <c r="F29" i="1"/>
  <c r="G29" i="1"/>
  <c r="H29" i="1"/>
  <c r="I29" i="1"/>
  <c r="J29" i="1"/>
  <c r="K29" i="1"/>
  <c r="L29" i="1"/>
  <c r="M29" i="1"/>
  <c r="N29" i="1"/>
  <c r="E24" i="1"/>
  <c r="F24" i="1"/>
  <c r="G24" i="1"/>
  <c r="H24" i="1"/>
  <c r="I24" i="1"/>
  <c r="J24" i="1"/>
  <c r="K24" i="1"/>
  <c r="L24" i="1"/>
  <c r="M24" i="1"/>
  <c r="N24" i="1"/>
  <c r="O24" i="1"/>
  <c r="D24" i="1"/>
  <c r="E16" i="1"/>
  <c r="F16" i="1"/>
  <c r="G16" i="1"/>
  <c r="H16" i="1"/>
  <c r="I16" i="1"/>
  <c r="J16" i="1"/>
  <c r="K16" i="1"/>
  <c r="L16" i="1"/>
  <c r="M16" i="1"/>
  <c r="N16" i="1"/>
  <c r="O16" i="1"/>
  <c r="D16" i="1"/>
  <c r="E8" i="1"/>
  <c r="E28" i="1" s="1"/>
  <c r="F8" i="1"/>
  <c r="G8" i="1"/>
  <c r="H8" i="1"/>
  <c r="I8" i="1"/>
  <c r="J8" i="1"/>
  <c r="K8" i="1"/>
  <c r="L8" i="1"/>
  <c r="M8" i="1"/>
  <c r="N8" i="1"/>
  <c r="O8" i="1"/>
  <c r="D8" i="1"/>
  <c r="D28" i="1" s="1"/>
  <c r="D46" i="4"/>
  <c r="E46" i="4"/>
  <c r="F46" i="4"/>
  <c r="G46" i="4"/>
  <c r="H46" i="4"/>
  <c r="I46" i="4"/>
  <c r="J46" i="4"/>
  <c r="K46" i="4"/>
  <c r="L46" i="4"/>
  <c r="M46" i="4"/>
  <c r="N46" i="4"/>
  <c r="D45" i="4"/>
  <c r="E45" i="4"/>
  <c r="F45" i="4"/>
  <c r="G45" i="4"/>
  <c r="H45" i="4"/>
  <c r="I45" i="4"/>
  <c r="J45" i="4"/>
  <c r="K45" i="4"/>
  <c r="L45" i="4"/>
  <c r="D27" i="4"/>
  <c r="E27" i="4"/>
  <c r="F27" i="4"/>
  <c r="G27" i="4"/>
  <c r="H27" i="4"/>
  <c r="I27" i="4"/>
  <c r="J27" i="4"/>
  <c r="E22" i="4"/>
  <c r="F22" i="4"/>
  <c r="G22" i="4"/>
  <c r="H22" i="4"/>
  <c r="I22" i="4"/>
  <c r="J22" i="4"/>
  <c r="K22" i="4"/>
  <c r="L22" i="4"/>
  <c r="M22" i="4"/>
  <c r="D22" i="4"/>
  <c r="E15" i="4"/>
  <c r="F15" i="4"/>
  <c r="G15" i="4"/>
  <c r="H15" i="4"/>
  <c r="I15" i="4"/>
  <c r="J15" i="4"/>
  <c r="K15" i="4"/>
  <c r="L15" i="4"/>
  <c r="M15" i="4"/>
  <c r="D15" i="4"/>
  <c r="E7" i="4"/>
  <c r="F7" i="4"/>
  <c r="G7" i="4"/>
  <c r="H7" i="4"/>
  <c r="I7" i="4"/>
  <c r="J7" i="4"/>
  <c r="K7" i="4"/>
  <c r="L7" i="4"/>
  <c r="M7" i="4"/>
  <c r="N7" i="4"/>
  <c r="O7" i="4"/>
  <c r="D7" i="4"/>
  <c r="E39" i="3"/>
  <c r="F39" i="3"/>
  <c r="G39" i="3"/>
  <c r="H39" i="3"/>
  <c r="I39" i="3"/>
  <c r="J39" i="3"/>
  <c r="K39" i="3"/>
  <c r="L39" i="3"/>
  <c r="M39" i="3"/>
  <c r="E38" i="3"/>
  <c r="F38" i="3"/>
  <c r="G38" i="3"/>
  <c r="H38" i="3"/>
  <c r="I38" i="3"/>
  <c r="J38" i="3"/>
  <c r="K38" i="3"/>
  <c r="L38" i="3"/>
  <c r="M38" i="3"/>
  <c r="N38" i="3"/>
  <c r="D20" i="3"/>
  <c r="E20" i="3"/>
  <c r="F20" i="3"/>
  <c r="G20" i="3"/>
  <c r="H20" i="3"/>
  <c r="I20" i="3"/>
  <c r="J20" i="3"/>
  <c r="E17" i="3"/>
  <c r="F17" i="3"/>
  <c r="G17" i="3"/>
  <c r="H17" i="3"/>
  <c r="I17" i="3"/>
  <c r="J17" i="3"/>
  <c r="K17" i="3"/>
  <c r="L17" i="3"/>
  <c r="M17" i="3"/>
  <c r="N17" i="3"/>
  <c r="O17" i="3"/>
  <c r="E12" i="3"/>
  <c r="F12" i="3"/>
  <c r="G12" i="3"/>
  <c r="H12" i="3"/>
  <c r="I12" i="3"/>
  <c r="J12" i="3"/>
  <c r="K12" i="3"/>
  <c r="L12" i="3"/>
  <c r="M12" i="3"/>
  <c r="N12" i="3"/>
  <c r="O12" i="3"/>
  <c r="E7" i="3"/>
  <c r="F7" i="3"/>
  <c r="G7" i="3"/>
  <c r="H7" i="3"/>
  <c r="I7" i="3"/>
  <c r="J7" i="3"/>
  <c r="K7" i="3"/>
  <c r="L7" i="3"/>
  <c r="M7" i="3"/>
  <c r="N7" i="3"/>
  <c r="O7" i="3"/>
  <c r="F46" i="2"/>
  <c r="G46" i="2"/>
  <c r="H46" i="2"/>
  <c r="I46" i="2"/>
  <c r="J46" i="2"/>
  <c r="K46" i="2"/>
  <c r="L46" i="2"/>
  <c r="M46" i="2"/>
  <c r="N46" i="2"/>
  <c r="O46" i="2"/>
  <c r="E46" i="2"/>
  <c r="E45" i="2"/>
  <c r="F45" i="2"/>
  <c r="G45" i="2"/>
  <c r="H45" i="2"/>
  <c r="I45" i="2"/>
  <c r="J45" i="2"/>
  <c r="K45" i="2"/>
  <c r="L45" i="2"/>
  <c r="M45" i="2"/>
  <c r="N45" i="2"/>
  <c r="O45" i="2"/>
  <c r="E39" i="2"/>
  <c r="F39" i="2"/>
  <c r="G39" i="2"/>
  <c r="H39" i="2"/>
  <c r="I39" i="2"/>
  <c r="J39" i="2"/>
  <c r="K39" i="2"/>
  <c r="L39" i="2"/>
  <c r="M39" i="2"/>
  <c r="N39" i="2"/>
  <c r="O39" i="2"/>
  <c r="E38" i="2"/>
  <c r="F38" i="2"/>
  <c r="G38" i="2"/>
  <c r="H38" i="2"/>
  <c r="I38" i="2"/>
  <c r="J38" i="2"/>
  <c r="K38" i="2"/>
  <c r="L38" i="2"/>
  <c r="M38" i="2"/>
  <c r="N38" i="2"/>
  <c r="O38" i="2"/>
  <c r="F20" i="2"/>
  <c r="G20" i="2"/>
  <c r="H20" i="2"/>
  <c r="I20" i="2"/>
  <c r="J20" i="2"/>
  <c r="K20" i="2"/>
  <c r="L20" i="2"/>
  <c r="M20" i="2"/>
  <c r="N20" i="2"/>
  <c r="I12" i="2"/>
  <c r="J12" i="2"/>
  <c r="K12" i="2"/>
  <c r="L12" i="2"/>
  <c r="M12" i="2"/>
  <c r="N12" i="2"/>
  <c r="F17" i="2"/>
  <c r="G17" i="2"/>
  <c r="H17" i="2"/>
  <c r="I17" i="2"/>
  <c r="J17" i="2"/>
  <c r="K17" i="2"/>
  <c r="F7" i="2"/>
  <c r="G7" i="2"/>
  <c r="H7" i="2"/>
  <c r="I7" i="2"/>
  <c r="J7" i="2"/>
  <c r="K7" i="2"/>
  <c r="L7" i="2"/>
  <c r="M7" i="2"/>
  <c r="N7" i="2"/>
  <c r="O19" i="2"/>
  <c r="E47" i="8"/>
  <c r="F47" i="8"/>
  <c r="G47" i="8"/>
  <c r="H47" i="8"/>
  <c r="I47" i="8"/>
  <c r="J47" i="8"/>
  <c r="K47" i="8"/>
  <c r="L47" i="8"/>
  <c r="M47" i="8"/>
  <c r="N47" i="8"/>
  <c r="D54" i="8"/>
  <c r="E54" i="8"/>
  <c r="F54" i="8"/>
  <c r="G54" i="8"/>
  <c r="H54" i="8"/>
  <c r="I54" i="8"/>
  <c r="J54" i="8"/>
  <c r="K54" i="8"/>
  <c r="L54" i="8"/>
  <c r="M54" i="8"/>
  <c r="N54" i="8"/>
  <c r="E47" i="7"/>
  <c r="F47" i="7"/>
  <c r="G47" i="7"/>
  <c r="H47" i="7"/>
  <c r="I47" i="7"/>
  <c r="J47" i="7"/>
  <c r="K47" i="7"/>
  <c r="L47" i="7"/>
  <c r="M47" i="7"/>
  <c r="N47" i="7"/>
  <c r="E47" i="6"/>
  <c r="F47" i="6"/>
  <c r="G47" i="6"/>
  <c r="H47" i="6"/>
  <c r="I47" i="6"/>
  <c r="J47" i="6"/>
  <c r="K47" i="6"/>
  <c r="L47" i="6"/>
  <c r="M47" i="6"/>
  <c r="O32" i="6"/>
  <c r="G54" i="12"/>
  <c r="C16" i="12"/>
  <c r="O20" i="11"/>
  <c r="O21" i="11"/>
  <c r="O22" i="11"/>
  <c r="O23" i="11"/>
  <c r="O25" i="11"/>
  <c r="O17" i="11"/>
  <c r="O12" i="11"/>
  <c r="O13" i="11"/>
  <c r="O14" i="11"/>
  <c r="O15" i="11"/>
  <c r="O9" i="11"/>
  <c r="O4" i="11"/>
  <c r="O5" i="11"/>
  <c r="O6" i="11"/>
  <c r="O7" i="11"/>
  <c r="C8" i="12"/>
  <c r="D8" i="12"/>
  <c r="E8" i="12"/>
  <c r="F8" i="12"/>
  <c r="G8" i="12"/>
  <c r="H8" i="12"/>
  <c r="I8" i="12"/>
  <c r="J8" i="12"/>
  <c r="K8" i="12"/>
  <c r="L8" i="12"/>
  <c r="M8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O64" i="12"/>
  <c r="O63" i="12"/>
  <c r="O62" i="12"/>
  <c r="O61" i="12"/>
  <c r="O60" i="12"/>
  <c r="O59" i="12"/>
  <c r="O58" i="12"/>
  <c r="O57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N54" i="12"/>
  <c r="M54" i="12"/>
  <c r="L54" i="12"/>
  <c r="K54" i="12"/>
  <c r="J54" i="12"/>
  <c r="I54" i="12"/>
  <c r="H54" i="12"/>
  <c r="F54" i="12"/>
  <c r="E54" i="12"/>
  <c r="D54" i="12"/>
  <c r="C54" i="12"/>
  <c r="O53" i="12"/>
  <c r="O52" i="12"/>
  <c r="O51" i="12"/>
  <c r="O50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O27" i="12"/>
  <c r="O26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19" i="12"/>
  <c r="O18" i="12"/>
  <c r="N16" i="12"/>
  <c r="M16" i="12"/>
  <c r="L16" i="12"/>
  <c r="K16" i="12"/>
  <c r="J16" i="12"/>
  <c r="I16" i="12"/>
  <c r="H16" i="12"/>
  <c r="G16" i="12"/>
  <c r="F16" i="12"/>
  <c r="E16" i="12"/>
  <c r="D16" i="12"/>
  <c r="O11" i="12"/>
  <c r="O10" i="12"/>
  <c r="N8" i="12"/>
  <c r="I8" i="11"/>
  <c r="E29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O64" i="11"/>
  <c r="O63" i="11"/>
  <c r="O62" i="11"/>
  <c r="O61" i="11"/>
  <c r="O60" i="11"/>
  <c r="O59" i="11"/>
  <c r="O58" i="11"/>
  <c r="O57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O53" i="11"/>
  <c r="O52" i="11"/>
  <c r="O51" i="11"/>
  <c r="O50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N29" i="11"/>
  <c r="M29" i="11"/>
  <c r="L29" i="11"/>
  <c r="K29" i="11"/>
  <c r="J29" i="11"/>
  <c r="I29" i="11"/>
  <c r="H29" i="11"/>
  <c r="G29" i="11"/>
  <c r="F29" i="11"/>
  <c r="D29" i="11"/>
  <c r="C29" i="11"/>
  <c r="O27" i="11"/>
  <c r="O26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O19" i="11"/>
  <c r="O18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O11" i="11"/>
  <c r="O10" i="11"/>
  <c r="N8" i="11"/>
  <c r="M8" i="11"/>
  <c r="L8" i="11"/>
  <c r="K8" i="11"/>
  <c r="J8" i="11"/>
  <c r="H8" i="11"/>
  <c r="G8" i="11"/>
  <c r="F8" i="11"/>
  <c r="E8" i="11"/>
  <c r="D8" i="11"/>
  <c r="C8" i="11"/>
  <c r="O46" i="9"/>
  <c r="O45" i="9"/>
  <c r="O44" i="9"/>
  <c r="O43" i="9"/>
  <c r="O42" i="9"/>
  <c r="O41" i="9"/>
  <c r="O40" i="9"/>
  <c r="O39" i="9"/>
  <c r="O38" i="9"/>
  <c r="O37" i="9"/>
  <c r="O36" i="9"/>
  <c r="O35" i="9"/>
  <c r="O32" i="9"/>
  <c r="O31" i="9"/>
  <c r="O34" i="9"/>
  <c r="O33" i="9"/>
  <c r="O27" i="9"/>
  <c r="O19" i="9"/>
  <c r="O11" i="9"/>
  <c r="O27" i="10"/>
  <c r="O19" i="10"/>
  <c r="O11" i="10"/>
  <c r="O58" i="10"/>
  <c r="O59" i="10"/>
  <c r="O60" i="10"/>
  <c r="O61" i="10"/>
  <c r="O62" i="10"/>
  <c r="O63" i="10"/>
  <c r="O64" i="10"/>
  <c r="O57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32" i="10"/>
  <c r="O31" i="10"/>
  <c r="O58" i="9"/>
  <c r="O59" i="9"/>
  <c r="O60" i="9"/>
  <c r="O61" i="9"/>
  <c r="O62" i="9"/>
  <c r="O63" i="9"/>
  <c r="O64" i="9"/>
  <c r="O57" i="9"/>
  <c r="N66" i="10"/>
  <c r="M66" i="10"/>
  <c r="L66" i="10"/>
  <c r="K66" i="10"/>
  <c r="J66" i="10"/>
  <c r="I66" i="10"/>
  <c r="H66" i="10"/>
  <c r="G66" i="10"/>
  <c r="F66" i="10"/>
  <c r="E66" i="10"/>
  <c r="D66" i="10"/>
  <c r="C66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O53" i="10"/>
  <c r="O52" i="10"/>
  <c r="O51" i="10"/>
  <c r="O50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O26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O18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O10" i="10"/>
  <c r="N8" i="10"/>
  <c r="M8" i="10"/>
  <c r="L8" i="10"/>
  <c r="K8" i="10"/>
  <c r="J8" i="10"/>
  <c r="I8" i="10"/>
  <c r="H8" i="10"/>
  <c r="G8" i="10"/>
  <c r="F8" i="10"/>
  <c r="E8" i="10"/>
  <c r="D8" i="10"/>
  <c r="C8" i="10"/>
  <c r="O19" i="8"/>
  <c r="O27" i="8"/>
  <c r="D66" i="9"/>
  <c r="E66" i="9"/>
  <c r="F66" i="9"/>
  <c r="G66" i="9"/>
  <c r="H66" i="9"/>
  <c r="I66" i="9"/>
  <c r="J66" i="9"/>
  <c r="K66" i="9"/>
  <c r="L66" i="9"/>
  <c r="M66" i="9"/>
  <c r="N66" i="9"/>
  <c r="D65" i="9"/>
  <c r="E65" i="9"/>
  <c r="F65" i="9"/>
  <c r="G65" i="9"/>
  <c r="H65" i="9"/>
  <c r="I65" i="9"/>
  <c r="J65" i="9"/>
  <c r="K65" i="9"/>
  <c r="L65" i="9"/>
  <c r="M65" i="9"/>
  <c r="N65" i="9"/>
  <c r="C66" i="9"/>
  <c r="C65" i="9"/>
  <c r="D55" i="9"/>
  <c r="E55" i="9"/>
  <c r="F55" i="9"/>
  <c r="G55" i="9"/>
  <c r="H55" i="9"/>
  <c r="I55" i="9"/>
  <c r="J55" i="9"/>
  <c r="K55" i="9"/>
  <c r="L55" i="9"/>
  <c r="M55" i="9"/>
  <c r="N55" i="9"/>
  <c r="D54" i="9"/>
  <c r="E54" i="9"/>
  <c r="F54" i="9"/>
  <c r="G54" i="9"/>
  <c r="H54" i="9"/>
  <c r="I54" i="9"/>
  <c r="J54" i="9"/>
  <c r="K54" i="9"/>
  <c r="L54" i="9"/>
  <c r="M54" i="9"/>
  <c r="N54" i="9"/>
  <c r="I47" i="9"/>
  <c r="J47" i="9"/>
  <c r="K47" i="9"/>
  <c r="L47" i="9"/>
  <c r="M47" i="9"/>
  <c r="N47" i="9"/>
  <c r="D48" i="9"/>
  <c r="E48" i="9"/>
  <c r="F48" i="9"/>
  <c r="G48" i="9"/>
  <c r="H48" i="9"/>
  <c r="I48" i="9"/>
  <c r="J48" i="9"/>
  <c r="K48" i="9"/>
  <c r="L48" i="9"/>
  <c r="M48" i="9"/>
  <c r="N48" i="9"/>
  <c r="C48" i="9"/>
  <c r="D47" i="9"/>
  <c r="E47" i="9"/>
  <c r="F47" i="9"/>
  <c r="G47" i="9"/>
  <c r="H47" i="9"/>
  <c r="D29" i="9"/>
  <c r="E29" i="9"/>
  <c r="F29" i="9"/>
  <c r="G29" i="9"/>
  <c r="H29" i="9"/>
  <c r="I29" i="9"/>
  <c r="J29" i="9"/>
  <c r="K29" i="9"/>
  <c r="L29" i="9"/>
  <c r="M29" i="9"/>
  <c r="N29" i="9"/>
  <c r="C29" i="9"/>
  <c r="D24" i="9"/>
  <c r="E24" i="9"/>
  <c r="F24" i="9"/>
  <c r="G24" i="9"/>
  <c r="H24" i="9"/>
  <c r="I24" i="9"/>
  <c r="J24" i="9"/>
  <c r="K24" i="9"/>
  <c r="L24" i="9"/>
  <c r="M24" i="9"/>
  <c r="N24" i="9"/>
  <c r="C24" i="9"/>
  <c r="D16" i="9"/>
  <c r="E16" i="9"/>
  <c r="F16" i="9"/>
  <c r="G16" i="9"/>
  <c r="H16" i="9"/>
  <c r="I16" i="9"/>
  <c r="J16" i="9"/>
  <c r="K16" i="9"/>
  <c r="L16" i="9"/>
  <c r="M16" i="9"/>
  <c r="N16" i="9"/>
  <c r="C16" i="9"/>
  <c r="I8" i="9"/>
  <c r="J8" i="9"/>
  <c r="K8" i="9"/>
  <c r="L8" i="9"/>
  <c r="M8" i="9"/>
  <c r="N8" i="9"/>
  <c r="C8" i="9"/>
  <c r="D8" i="9"/>
  <c r="E8" i="9"/>
  <c r="F8" i="9"/>
  <c r="G8" i="9"/>
  <c r="H8" i="9"/>
  <c r="O10" i="9"/>
  <c r="O18" i="9"/>
  <c r="O26" i="9"/>
  <c r="C47" i="9"/>
  <c r="O50" i="9"/>
  <c r="O51" i="9"/>
  <c r="O52" i="9"/>
  <c r="O53" i="9"/>
  <c r="C54" i="9"/>
  <c r="C55" i="9"/>
  <c r="O69" i="9"/>
  <c r="O70" i="9"/>
  <c r="O10" i="8"/>
  <c r="O18" i="8"/>
  <c r="O26" i="8"/>
  <c r="N29" i="8"/>
  <c r="C47" i="8"/>
  <c r="D47" i="8"/>
  <c r="N48" i="8"/>
  <c r="O50" i="8"/>
  <c r="O51" i="8"/>
  <c r="O52" i="8"/>
  <c r="O53" i="8"/>
  <c r="C54" i="8"/>
  <c r="C55" i="8"/>
  <c r="G65" i="8"/>
  <c r="H65" i="8"/>
  <c r="N65" i="8"/>
  <c r="G66" i="8"/>
  <c r="H66" i="8"/>
  <c r="N66" i="8"/>
  <c r="C16" i="7"/>
  <c r="D16" i="7"/>
  <c r="N29" i="7"/>
  <c r="O31" i="7"/>
  <c r="C47" i="7"/>
  <c r="D47" i="7"/>
  <c r="N48" i="7"/>
  <c r="C54" i="7"/>
  <c r="C55" i="7"/>
  <c r="O57" i="7"/>
  <c r="G65" i="7"/>
  <c r="H65" i="7"/>
  <c r="N65" i="7"/>
  <c r="G66" i="7"/>
  <c r="H66" i="7"/>
  <c r="N66" i="7"/>
  <c r="O8" i="6"/>
  <c r="N28" i="6"/>
  <c r="O28" i="6" s="1"/>
  <c r="O10" i="6"/>
  <c r="C16" i="6"/>
  <c r="O16" i="6" s="1"/>
  <c r="O18" i="6"/>
  <c r="O24" i="6"/>
  <c r="O26" i="6"/>
  <c r="N29" i="6"/>
  <c r="O31" i="6"/>
  <c r="C47" i="6"/>
  <c r="D47" i="6"/>
  <c r="N47" i="6"/>
  <c r="N48" i="6"/>
  <c r="C54" i="6"/>
  <c r="C55" i="6"/>
  <c r="N65" i="6"/>
  <c r="O65" i="6" s="1"/>
  <c r="N66" i="6"/>
  <c r="O66" i="6" s="1"/>
  <c r="P9" i="5"/>
  <c r="P10" i="5"/>
  <c r="D16" i="5"/>
  <c r="P17" i="5"/>
  <c r="P18" i="5"/>
  <c r="P25" i="5"/>
  <c r="P26" i="5"/>
  <c r="O29" i="5"/>
  <c r="P31" i="5"/>
  <c r="D47" i="5"/>
  <c r="E47" i="5"/>
  <c r="O47" i="5"/>
  <c r="O48" i="5"/>
  <c r="D54" i="5"/>
  <c r="D55" i="5"/>
  <c r="P57" i="5"/>
  <c r="H65" i="5"/>
  <c r="I65" i="5"/>
  <c r="O65" i="5"/>
  <c r="H66" i="5"/>
  <c r="I66" i="5"/>
  <c r="O66" i="5"/>
  <c r="P9" i="1"/>
  <c r="P10" i="1"/>
  <c r="P17" i="1"/>
  <c r="P18" i="1"/>
  <c r="P25" i="1"/>
  <c r="P26" i="1"/>
  <c r="O29" i="1"/>
  <c r="P31" i="1"/>
  <c r="P33" i="1"/>
  <c r="P35" i="1"/>
  <c r="P37" i="1"/>
  <c r="P39" i="1"/>
  <c r="P43" i="1"/>
  <c r="P45" i="1"/>
  <c r="D47" i="1"/>
  <c r="E47" i="1"/>
  <c r="O47" i="1"/>
  <c r="O48" i="1"/>
  <c r="P50" i="1"/>
  <c r="P52" i="1"/>
  <c r="D54" i="1"/>
  <c r="D55" i="1"/>
  <c r="P57" i="1"/>
  <c r="P59" i="1"/>
  <c r="P61" i="1"/>
  <c r="P63" i="1"/>
  <c r="H65" i="1"/>
  <c r="I65" i="1"/>
  <c r="O65" i="1"/>
  <c r="H66" i="1"/>
  <c r="I66" i="1"/>
  <c r="O66" i="1"/>
  <c r="P67" i="1"/>
  <c r="D69" i="1"/>
  <c r="E69" i="1"/>
  <c r="D70" i="1"/>
  <c r="E70" i="1"/>
  <c r="P8" i="4"/>
  <c r="P9" i="4"/>
  <c r="N15" i="4"/>
  <c r="O15" i="4"/>
  <c r="P16" i="4"/>
  <c r="P17" i="4"/>
  <c r="N22" i="4"/>
  <c r="O22" i="4"/>
  <c r="P23" i="4"/>
  <c r="P24" i="4"/>
  <c r="K27" i="4"/>
  <c r="L27" i="4"/>
  <c r="M27" i="4"/>
  <c r="N27" i="4"/>
  <c r="O27" i="4"/>
  <c r="M45" i="4"/>
  <c r="N45" i="4"/>
  <c r="O45" i="4"/>
  <c r="O46" i="4"/>
  <c r="D52" i="4"/>
  <c r="D53" i="4"/>
  <c r="H56" i="4"/>
  <c r="I56" i="4"/>
  <c r="J56" i="4"/>
  <c r="H58" i="4"/>
  <c r="I58" i="4"/>
  <c r="J58" i="4"/>
  <c r="H60" i="4"/>
  <c r="I60" i="4"/>
  <c r="J60" i="4"/>
  <c r="N64" i="4"/>
  <c r="O64" i="4"/>
  <c r="P67" i="4"/>
  <c r="P68" i="4"/>
  <c r="D7" i="3"/>
  <c r="P8" i="3"/>
  <c r="D12" i="3"/>
  <c r="P13" i="3"/>
  <c r="D17" i="3"/>
  <c r="P18" i="3"/>
  <c r="K20" i="3"/>
  <c r="L20" i="3"/>
  <c r="M20" i="3"/>
  <c r="N20" i="3"/>
  <c r="O20" i="3"/>
  <c r="D38" i="3"/>
  <c r="O38" i="3"/>
  <c r="D39" i="3"/>
  <c r="N39" i="3"/>
  <c r="O39" i="3"/>
  <c r="D45" i="3"/>
  <c r="D46" i="3"/>
  <c r="D7" i="2"/>
  <c r="E7" i="2"/>
  <c r="D12" i="2"/>
  <c r="E12" i="2"/>
  <c r="F12" i="2"/>
  <c r="G12" i="2"/>
  <c r="H12" i="2"/>
  <c r="D17" i="2"/>
  <c r="E17" i="2"/>
  <c r="L17" i="2"/>
  <c r="M17" i="2"/>
  <c r="N17" i="2"/>
  <c r="D20" i="2"/>
  <c r="E20" i="2"/>
  <c r="O20" i="2"/>
  <c r="D38" i="2"/>
  <c r="D39" i="2"/>
  <c r="D45" i="2"/>
  <c r="D46" i="2"/>
  <c r="D56" i="2"/>
  <c r="E56" i="2"/>
  <c r="D57" i="2"/>
  <c r="E57" i="2"/>
  <c r="K57" i="2"/>
  <c r="H28" i="8" l="1"/>
  <c r="P29" i="15"/>
  <c r="H28" i="1"/>
  <c r="M28" i="1"/>
  <c r="H28" i="9"/>
  <c r="P56" i="2"/>
  <c r="G28" i="12"/>
  <c r="N28" i="9"/>
  <c r="L28" i="8"/>
  <c r="H28" i="5"/>
  <c r="E28" i="9"/>
  <c r="G28" i="1"/>
  <c r="D28" i="8"/>
  <c r="G19" i="3"/>
  <c r="N28" i="1"/>
  <c r="F28" i="1"/>
  <c r="L28" i="5"/>
  <c r="I28" i="8"/>
  <c r="O28" i="15"/>
  <c r="O33" i="6"/>
  <c r="O34" i="6" s="1"/>
  <c r="P57" i="2"/>
  <c r="L28" i="9"/>
  <c r="D28" i="12"/>
  <c r="F19" i="3"/>
  <c r="L26" i="4"/>
  <c r="J28" i="7"/>
  <c r="L28" i="12"/>
  <c r="O26" i="4"/>
  <c r="G28" i="10"/>
  <c r="O65" i="12"/>
  <c r="L19" i="2"/>
  <c r="L65530" i="2" s="1"/>
  <c r="M19" i="3"/>
  <c r="O28" i="5"/>
  <c r="P70" i="5"/>
  <c r="L75" i="5" s="1"/>
  <c r="L78" i="5" s="1"/>
  <c r="M78" i="5" s="1"/>
  <c r="O54" i="9"/>
  <c r="I28" i="5"/>
  <c r="O16" i="8"/>
  <c r="F28" i="10"/>
  <c r="J28" i="9"/>
  <c r="H28" i="11"/>
  <c r="E26" i="4"/>
  <c r="F28" i="5"/>
  <c r="M28" i="7"/>
  <c r="E28" i="7"/>
  <c r="I28" i="9"/>
  <c r="N28" i="10"/>
  <c r="I28" i="10"/>
  <c r="O66" i="10"/>
  <c r="M28" i="12"/>
  <c r="H19" i="3"/>
  <c r="K28" i="8"/>
  <c r="P38" i="2"/>
  <c r="P52" i="4"/>
  <c r="O65" i="11"/>
  <c r="I26" i="4"/>
  <c r="J28" i="5"/>
  <c r="O24" i="7"/>
  <c r="O55" i="6"/>
  <c r="M28" i="9"/>
  <c r="O8" i="10"/>
  <c r="J28" i="10"/>
  <c r="E28" i="10"/>
  <c r="O48" i="10"/>
  <c r="O54" i="10"/>
  <c r="E28" i="11"/>
  <c r="N28" i="11"/>
  <c r="N28" i="12"/>
  <c r="J28" i="12"/>
  <c r="I19" i="2"/>
  <c r="L19" i="3"/>
  <c r="P54" i="1"/>
  <c r="G28" i="8"/>
  <c r="K19" i="2"/>
  <c r="P29" i="5"/>
  <c r="O54" i="7"/>
  <c r="O66" i="9"/>
  <c r="G28" i="11"/>
  <c r="P63" i="4"/>
  <c r="I28" i="7"/>
  <c r="P47" i="1"/>
  <c r="O24" i="9"/>
  <c r="O55" i="9"/>
  <c r="K28" i="10"/>
  <c r="F28" i="11"/>
  <c r="H19" i="2"/>
  <c r="G26" i="4"/>
  <c r="P48" i="5"/>
  <c r="O69" i="6"/>
  <c r="O65" i="8"/>
  <c r="P46" i="3"/>
  <c r="K28" i="5"/>
  <c r="D19" i="3"/>
  <c r="M28" i="11"/>
  <c r="J19" i="2"/>
  <c r="E19" i="3"/>
  <c r="L28" i="1"/>
  <c r="P56" i="3"/>
  <c r="O16" i="7"/>
  <c r="P39" i="3"/>
  <c r="J64" i="4"/>
  <c r="K28" i="9"/>
  <c r="O47" i="11"/>
  <c r="O54" i="11"/>
  <c r="O55" i="11"/>
  <c r="N26" i="4"/>
  <c r="F26" i="4"/>
  <c r="F28" i="7"/>
  <c r="M28" i="8"/>
  <c r="E28" i="8"/>
  <c r="P65" i="6"/>
  <c r="O55" i="12"/>
  <c r="P69" i="1"/>
  <c r="F28" i="8"/>
  <c r="P20" i="2"/>
  <c r="P7" i="2"/>
  <c r="P53" i="4"/>
  <c r="P70" i="1"/>
  <c r="P54" i="5"/>
  <c r="P47" i="5"/>
  <c r="O55" i="7"/>
  <c r="C28" i="7"/>
  <c r="O54" i="8"/>
  <c r="C28" i="9"/>
  <c r="O16" i="9"/>
  <c r="D28" i="9"/>
  <c r="O29" i="9"/>
  <c r="O65" i="9"/>
  <c r="M28" i="10"/>
  <c r="O24" i="10"/>
  <c r="O8" i="11"/>
  <c r="L28" i="11"/>
  <c r="J28" i="11"/>
  <c r="C28" i="11"/>
  <c r="O29" i="11"/>
  <c r="O48" i="11"/>
  <c r="O66" i="11"/>
  <c r="F28" i="12"/>
  <c r="O47" i="12"/>
  <c r="K28" i="12"/>
  <c r="O8" i="12"/>
  <c r="O16" i="12"/>
  <c r="P45" i="2"/>
  <c r="P46" i="2"/>
  <c r="K19" i="3"/>
  <c r="N19" i="3"/>
  <c r="P15" i="4"/>
  <c r="K28" i="1"/>
  <c r="O28" i="1"/>
  <c r="P29" i="1"/>
  <c r="P65" i="1"/>
  <c r="N28" i="5"/>
  <c r="P69" i="5"/>
  <c r="L74" i="5" s="1"/>
  <c r="L77" i="5" s="1"/>
  <c r="M77" i="5" s="1"/>
  <c r="O29" i="6"/>
  <c r="O70" i="6"/>
  <c r="O48" i="7"/>
  <c r="O66" i="7"/>
  <c r="N28" i="8"/>
  <c r="J28" i="8"/>
  <c r="O24" i="8"/>
  <c r="O29" i="8"/>
  <c r="O48" i="8"/>
  <c r="N19" i="2"/>
  <c r="P12" i="3"/>
  <c r="P27" i="4"/>
  <c r="J28" i="1"/>
  <c r="P66" i="1"/>
  <c r="P55" i="1"/>
  <c r="O54" i="6"/>
  <c r="O47" i="6"/>
  <c r="O8" i="9"/>
  <c r="F28" i="9"/>
  <c r="O47" i="9"/>
  <c r="O48" i="9"/>
  <c r="D28" i="10"/>
  <c r="O16" i="10"/>
  <c r="O16" i="11"/>
  <c r="I28" i="11"/>
  <c r="H28" i="12"/>
  <c r="O29" i="12"/>
  <c r="O54" i="12"/>
  <c r="O66" i="12"/>
  <c r="I28" i="12"/>
  <c r="E28" i="12"/>
  <c r="O47" i="8"/>
  <c r="M19" i="2"/>
  <c r="G19" i="2"/>
  <c r="P39" i="2"/>
  <c r="J19" i="3"/>
  <c r="K26" i="4"/>
  <c r="M26" i="4"/>
  <c r="P22" i="4"/>
  <c r="P46" i="4"/>
  <c r="I28" i="1"/>
  <c r="P48" i="1"/>
  <c r="M28" i="5"/>
  <c r="E28" i="5"/>
  <c r="P24" i="5"/>
  <c r="P65" i="5"/>
  <c r="O48" i="6"/>
  <c r="L28" i="7"/>
  <c r="O8" i="7"/>
  <c r="D28" i="7"/>
  <c r="H28" i="7"/>
  <c r="O66" i="8"/>
  <c r="P17" i="2"/>
  <c r="O29" i="7"/>
  <c r="P12" i="2"/>
  <c r="E19" i="2"/>
  <c r="P38" i="3"/>
  <c r="I64" i="4"/>
  <c r="H64" i="4"/>
  <c r="P55" i="5"/>
  <c r="O47" i="7"/>
  <c r="O55" i="8"/>
  <c r="G28" i="9"/>
  <c r="H28" i="10"/>
  <c r="L28" i="10"/>
  <c r="O29" i="10"/>
  <c r="O47" i="10"/>
  <c r="O55" i="10"/>
  <c r="O65" i="10"/>
  <c r="K28" i="11"/>
  <c r="O24" i="11"/>
  <c r="O24" i="12"/>
  <c r="O48" i="12"/>
  <c r="F19" i="2"/>
  <c r="I19" i="3"/>
  <c r="O19" i="3"/>
  <c r="P17" i="3"/>
  <c r="P20" i="3"/>
  <c r="P7" i="4"/>
  <c r="H26" i="4"/>
  <c r="J26" i="4"/>
  <c r="P45" i="4"/>
  <c r="P16" i="1"/>
  <c r="P24" i="1"/>
  <c r="P45" i="3"/>
  <c r="P57" i="3"/>
  <c r="D28" i="5"/>
  <c r="P16" i="5"/>
  <c r="G28" i="5"/>
  <c r="P66" i="5"/>
  <c r="K28" i="7"/>
  <c r="G28" i="7"/>
  <c r="N28" i="7"/>
  <c r="O65" i="7"/>
  <c r="O8" i="8"/>
  <c r="C28" i="8"/>
  <c r="P7" i="3"/>
  <c r="P8" i="5"/>
  <c r="C28" i="10"/>
  <c r="D26" i="4"/>
  <c r="D28" i="11"/>
  <c r="P8" i="1"/>
  <c r="C28" i="12"/>
  <c r="D19" i="2"/>
  <c r="Q65" i="5" l="1"/>
  <c r="O28" i="9"/>
  <c r="O28" i="7"/>
  <c r="P28" i="5"/>
  <c r="Q24" i="5" s="1"/>
  <c r="P28" i="1"/>
  <c r="P19" i="3"/>
  <c r="P64" i="4"/>
  <c r="O28" i="8"/>
  <c r="O28" i="12"/>
  <c r="O28" i="10"/>
  <c r="O28" i="11"/>
  <c r="P19" i="2"/>
  <c r="P26" i="4"/>
  <c r="Q8" i="5" l="1"/>
  <c r="Q1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</author>
  </authors>
  <commentList>
    <comment ref="C41" authorId="0" shapeId="0" xr:uid="{00000000-0006-0000-0300-000001000000}">
      <text>
        <r>
          <rPr>
            <b/>
            <sz val="9"/>
            <color indexed="81"/>
            <rFont val="新細明體"/>
            <family val="1"/>
            <charset val="136"/>
          </rPr>
          <t>jinn: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8"/>
            <color indexed="81"/>
            <rFont val="新細明體"/>
            <family val="1"/>
            <charset val="136"/>
          </rPr>
          <t>生科院先借</t>
        </r>
      </text>
    </comment>
  </commentList>
</comments>
</file>

<file path=xl/sharedStrings.xml><?xml version="1.0" encoding="utf-8"?>
<sst xmlns="http://schemas.openxmlformats.org/spreadsheetml/2006/main" count="2829" uniqueCount="725">
  <si>
    <t>行政校區</t>
    <phoneticPr fontId="2" type="noConversion"/>
  </si>
  <si>
    <t>日期</t>
    <phoneticPr fontId="2" type="noConversion"/>
  </si>
  <si>
    <t>濱海校區</t>
    <phoneticPr fontId="2" type="noConversion"/>
  </si>
  <si>
    <t>祥豐校區</t>
    <phoneticPr fontId="2" type="noConversion"/>
  </si>
  <si>
    <t>航管系</t>
    <phoneticPr fontId="2" type="noConversion"/>
  </si>
  <si>
    <t>綜合二館</t>
    <phoneticPr fontId="2" type="noConversion"/>
  </si>
  <si>
    <t>變電站</t>
    <phoneticPr fontId="2" type="noConversion"/>
  </si>
  <si>
    <t>漁學館</t>
    <phoneticPr fontId="2" type="noConversion"/>
  </si>
  <si>
    <t>祥豐校門</t>
    <phoneticPr fontId="2" type="noConversion"/>
  </si>
  <si>
    <t>大型空蝕水槽</t>
    <phoneticPr fontId="2" type="noConversion"/>
  </si>
  <si>
    <t>學生活動中心</t>
    <phoneticPr fontId="2" type="noConversion"/>
  </si>
  <si>
    <t>超級柴油</t>
    <phoneticPr fontId="2" type="noConversion"/>
  </si>
  <si>
    <t>男一舍</t>
    <phoneticPr fontId="2" type="noConversion"/>
  </si>
  <si>
    <t>應付帳款</t>
    <phoneticPr fontId="2" type="noConversion"/>
  </si>
  <si>
    <t>男二舍</t>
    <phoneticPr fontId="2" type="noConversion"/>
  </si>
  <si>
    <t>女一舍</t>
    <phoneticPr fontId="2" type="noConversion"/>
  </si>
  <si>
    <t>總費用應付帳款</t>
    <phoneticPr fontId="2" type="noConversion"/>
  </si>
  <si>
    <t>校區</t>
    <phoneticPr fontId="2" type="noConversion"/>
  </si>
  <si>
    <t>表號</t>
    <phoneticPr fontId="2" type="noConversion"/>
  </si>
  <si>
    <t>車用液化石油氣</t>
    <phoneticPr fontId="2" type="noConversion"/>
  </si>
  <si>
    <t>航館系</t>
    <phoneticPr fontId="2" type="noConversion"/>
  </si>
  <si>
    <t>生科院</t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</si>
  <si>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</si>
  <si>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</si>
  <si>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</si>
  <si>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</si>
  <si>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</si>
  <si>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</si>
  <si>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</si>
  <si>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</si>
  <si>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</si>
  <si>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</si>
  <si>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</si>
  <si>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  <phoneticPr fontId="2" type="noConversion"/>
  </si>
  <si>
    <r>
      <t>電號</t>
    </r>
    <r>
      <rPr>
        <sz val="12"/>
        <rFont val="Times New Roman"/>
        <family val="1"/>
      </rPr>
      <t>02-51-2090-20-1</t>
    </r>
    <phoneticPr fontId="2" type="noConversion"/>
  </si>
  <si>
    <r>
      <t>尖峰用電度數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</si>
  <si>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半尖峰用電度數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</si>
  <si>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契約容量</t>
    </r>
    <r>
      <rPr>
        <sz val="12"/>
        <rFont val="Times New Roman"/>
        <family val="1"/>
      </rPr>
      <t>:1736(KW)</t>
    </r>
    <phoneticPr fontId="2" type="noConversion"/>
  </si>
  <si>
    <r>
      <t>週六半尖峰用電度數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</si>
  <si>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離峰用電度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</si>
  <si>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合計度數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</si>
  <si>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與</t>
    </r>
    <r>
      <rPr>
        <sz val="12"/>
        <rFont val="Times New Roman"/>
        <family val="1"/>
      </rPr>
      <t>98</t>
    </r>
    <r>
      <rPr>
        <sz val="12"/>
        <rFont val="新細明體"/>
        <family val="1"/>
        <charset val="136"/>
      </rPr>
      <t>年同期用電量比較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</si>
  <si>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應繳電費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</si>
  <si>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超約附加費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</si>
  <si>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電號</t>
    </r>
    <r>
      <rPr>
        <sz val="12"/>
        <rFont val="Times New Roman"/>
        <family val="1"/>
      </rPr>
      <t>02-51-2090-11-0</t>
    </r>
    <phoneticPr fontId="2" type="noConversion"/>
  </si>
  <si>
    <r>
      <t>契約容量</t>
    </r>
    <r>
      <rPr>
        <sz val="12"/>
        <rFont val="Times New Roman"/>
        <family val="1"/>
      </rPr>
      <t>:2150(KW)</t>
    </r>
    <phoneticPr fontId="2" type="noConversion"/>
  </si>
  <si>
    <r>
      <t>電號</t>
    </r>
    <r>
      <rPr>
        <sz val="12"/>
        <rFont val="Times New Roman"/>
        <family val="1"/>
      </rPr>
      <t>02-51-2091-11-1</t>
    </r>
    <phoneticPr fontId="2" type="noConversion"/>
  </si>
  <si>
    <r>
      <t>契約容量</t>
    </r>
    <r>
      <rPr>
        <sz val="12"/>
        <rFont val="Times New Roman"/>
        <family val="1"/>
      </rPr>
      <t>:1575(KW)</t>
    </r>
    <phoneticPr fontId="2" type="noConversion"/>
  </si>
  <si>
    <r>
      <t>總用電量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</si>
  <si>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總用電電費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</si>
  <si>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水號</t>
    </r>
    <r>
      <rPr>
        <sz val="12"/>
        <rFont val="Times New Roman"/>
        <family val="1"/>
      </rPr>
      <t>11-01-0452-002</t>
    </r>
    <phoneticPr fontId="2" type="noConversion"/>
  </si>
  <si>
    <r>
      <t>實用度數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</si>
  <si>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應繳水費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</si>
  <si>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水號</t>
    </r>
    <r>
      <rPr>
        <sz val="12"/>
        <rFont val="Times New Roman"/>
        <family val="1"/>
      </rPr>
      <t>11-01-0453-006</t>
    </r>
    <phoneticPr fontId="2" type="noConversion"/>
  </si>
  <si>
    <r>
      <t>水號</t>
    </r>
    <r>
      <rPr>
        <sz val="12"/>
        <rFont val="Times New Roman"/>
        <family val="1"/>
      </rPr>
      <t>11-01-0453-095</t>
    </r>
    <phoneticPr fontId="2" type="noConversion"/>
  </si>
  <si>
    <r>
      <t>水號</t>
    </r>
    <r>
      <rPr>
        <sz val="12"/>
        <rFont val="Times New Roman"/>
        <family val="1"/>
      </rPr>
      <t>11-01-0461-001</t>
    </r>
    <phoneticPr fontId="2" type="noConversion"/>
  </si>
  <si>
    <r>
      <t>水號</t>
    </r>
    <r>
      <rPr>
        <sz val="12"/>
        <rFont val="Times New Roman"/>
        <family val="1"/>
      </rPr>
      <t>11-01-0463-009</t>
    </r>
    <phoneticPr fontId="2" type="noConversion"/>
  </si>
  <si>
    <r>
      <t>水號</t>
    </r>
    <r>
      <rPr>
        <sz val="12"/>
        <rFont val="Times New Roman"/>
        <family val="1"/>
      </rPr>
      <t>11-01-0463-103</t>
    </r>
    <phoneticPr fontId="2" type="noConversion"/>
  </si>
  <si>
    <r>
      <t>水號</t>
    </r>
    <r>
      <rPr>
        <sz val="12"/>
        <rFont val="Times New Roman"/>
        <family val="1"/>
      </rPr>
      <t>11-01-0453-100</t>
    </r>
    <phoneticPr fontId="2" type="noConversion"/>
  </si>
  <si>
    <r>
      <t>水號</t>
    </r>
    <r>
      <rPr>
        <sz val="12"/>
        <rFont val="Times New Roman"/>
        <family val="1"/>
      </rPr>
      <t>11-01-0453-158</t>
    </r>
    <phoneticPr fontId="2" type="noConversion"/>
  </si>
  <si>
    <r>
      <t>總用水量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</si>
  <si>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總用水費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</si>
  <si>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95</t>
    </r>
    <r>
      <rPr>
        <sz val="12"/>
        <rFont val="新細明體"/>
        <family val="1"/>
        <charset val="136"/>
      </rPr>
      <t>無鉛汽油</t>
    </r>
    <phoneticPr fontId="2" type="noConversion"/>
  </si>
  <si>
    <r>
      <t>數量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升</t>
    </r>
    <r>
      <rPr>
        <sz val="12"/>
        <rFont val="Times New Roman"/>
        <family val="1"/>
      </rPr>
      <t>)</t>
    </r>
    <phoneticPr fontId="2" type="noConversion"/>
  </si>
  <si>
    <r>
      <t>油款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</si>
  <si>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總用油量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升</t>
    </r>
    <r>
      <rPr>
        <sz val="12"/>
        <rFont val="Times New Roman"/>
        <family val="1"/>
      </rPr>
      <t>)</t>
    </r>
    <phoneticPr fontId="2" type="noConversion"/>
  </si>
  <si>
    <r>
      <t>總油料費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</si>
  <si>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每月用天然氣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登載資料為當月銷耗量</t>
    </r>
    <r>
      <rPr>
        <sz val="12"/>
        <rFont val="Times New Roman"/>
        <family val="1"/>
      </rPr>
      <t>)</t>
    </r>
    <phoneticPr fontId="2" type="noConversion"/>
  </si>
  <si>
    <r>
      <t>男三舍女二舍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鍋爐</t>
    </r>
    <r>
      <rPr>
        <sz val="12"/>
        <rFont val="Times New Roman"/>
        <family val="1"/>
      </rPr>
      <t>)</t>
    </r>
    <phoneticPr fontId="2" type="noConversion"/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</si>
  <si>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</si>
  <si>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</si>
  <si>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</si>
  <si>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</si>
  <si>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</si>
  <si>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</si>
  <si>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</si>
  <si>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</si>
  <si>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</si>
  <si>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</si>
  <si>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</si>
  <si>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</si>
  <si>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</si>
  <si>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  <phoneticPr fontId="2" type="noConversion"/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</si>
  <si>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  <phoneticPr fontId="2" type="noConversion"/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</si>
  <si>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  <phoneticPr fontId="2" type="noConversion"/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</si>
  <si>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</si>
  <si>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</si>
  <si>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</si>
  <si>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</si>
  <si>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</si>
  <si>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</si>
  <si>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</si>
  <si>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</si>
  <si>
    <r>
      <t>契約容量</t>
    </r>
    <r>
      <rPr>
        <sz val="12"/>
        <rFont val="Times New Roman"/>
        <family val="1"/>
      </rPr>
      <t>:1600(KW)</t>
    </r>
    <phoneticPr fontId="2" type="noConversion"/>
  </si>
  <si>
    <r>
      <t>契約容量</t>
    </r>
    <r>
      <rPr>
        <sz val="12"/>
        <rFont val="Times New Roman"/>
        <family val="1"/>
      </rPr>
      <t>:1500(KW)</t>
    </r>
    <phoneticPr fontId="2" type="noConversion"/>
  </si>
  <si>
    <r>
      <t>國立台灣海洋大學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年每月用水、用電、用油、用天然氣資料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</si>
  <si>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</si>
  <si>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</si>
  <si>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</si>
  <si>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</si>
  <si>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</si>
  <si>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</si>
  <si>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</si>
  <si>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</si>
  <si>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</si>
  <si>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</si>
  <si>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</si>
  <si>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</si>
  <si>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</si>
  <si>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</si>
  <si>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</si>
  <si>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</si>
  <si>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</si>
  <si>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</si>
  <si>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</si>
  <si>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</si>
  <si>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</si>
  <si>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</si>
  <si>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</si>
  <si>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  <phoneticPr fontId="2" type="noConversion"/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</si>
  <si>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</si>
  <si>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</si>
  <si>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</si>
  <si>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</si>
  <si>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</si>
  <si>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</si>
  <si>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</si>
  <si>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</si>
  <si>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</si>
  <si>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</si>
  <si>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</si>
  <si>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12月</t>
    </r>
    <r>
      <rPr>
        <sz val="12"/>
        <rFont val="新細明體"/>
        <family val="1"/>
        <charset val="136"/>
      </rPr>
      <t/>
    </r>
  </si>
  <si>
    <r>
      <t>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</si>
  <si>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</si>
  <si>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週六半尖峰用電度數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</si>
  <si>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離峰用電度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</si>
  <si>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應繳電費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</si>
  <si>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超約附加費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</si>
  <si>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實用度數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</si>
  <si>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應繳水費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</si>
  <si>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數量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</si>
  <si>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r>
      <t>油款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</si>
  <si>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t>應付帳款</t>
    <phoneticPr fontId="2" type="noConversion"/>
  </si>
  <si>
    <r>
      <t>電號</t>
    </r>
    <r>
      <rPr>
        <sz val="11"/>
        <rFont val="Times New Roman"/>
        <family val="1"/>
      </rPr>
      <t>02-51-2090-20-1</t>
    </r>
    <phoneticPr fontId="2" type="noConversion"/>
  </si>
  <si>
    <r>
      <t>契約容量</t>
    </r>
    <r>
      <rPr>
        <sz val="11"/>
        <rFont val="Times New Roman"/>
        <family val="1"/>
      </rPr>
      <t>:1736(KW)</t>
    </r>
    <phoneticPr fontId="2" type="noConversion"/>
  </si>
  <si>
    <r>
      <t>電號</t>
    </r>
    <r>
      <rPr>
        <sz val="11"/>
        <rFont val="Times New Roman"/>
        <family val="1"/>
      </rPr>
      <t>02-51-2090-11-0</t>
    </r>
    <phoneticPr fontId="2" type="noConversion"/>
  </si>
  <si>
    <r>
      <t>契約容量</t>
    </r>
    <r>
      <rPr>
        <sz val="11"/>
        <rFont val="Times New Roman"/>
        <family val="1"/>
      </rPr>
      <t>:2150(KW)</t>
    </r>
    <phoneticPr fontId="2" type="noConversion"/>
  </si>
  <si>
    <r>
      <t>電號</t>
    </r>
    <r>
      <rPr>
        <sz val="11"/>
        <rFont val="Times New Roman"/>
        <family val="1"/>
      </rPr>
      <t>02-51-2091-11-1</t>
    </r>
    <phoneticPr fontId="2" type="noConversion"/>
  </si>
  <si>
    <r>
      <t>契約容量</t>
    </r>
    <r>
      <rPr>
        <sz val="11"/>
        <rFont val="Times New Roman"/>
        <family val="1"/>
      </rPr>
      <t>:1575(KW)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</si>
  <si>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11-01-0452-002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</si>
  <si>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11-01-0453-006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</si>
  <si>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11-01-0453-095</t>
    </r>
    <phoneticPr fontId="2" type="noConversion"/>
  </si>
  <si>
    <r>
      <t>水號</t>
    </r>
    <r>
      <rPr>
        <sz val="11"/>
        <rFont val="Times New Roman"/>
        <family val="1"/>
      </rPr>
      <t>11-01-0461-001</t>
    </r>
    <phoneticPr fontId="2" type="noConversion"/>
  </si>
  <si>
    <r>
      <t>水號</t>
    </r>
    <r>
      <rPr>
        <sz val="11"/>
        <rFont val="Times New Roman"/>
        <family val="1"/>
      </rPr>
      <t>11-01-0463-009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</si>
  <si>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11-01-0463-103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</si>
  <si>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11-01-0453-100</t>
    </r>
    <phoneticPr fontId="2" type="noConversion"/>
  </si>
  <si>
    <r>
      <t>水號</t>
    </r>
    <r>
      <rPr>
        <sz val="11"/>
        <rFont val="Times New Roman"/>
        <family val="1"/>
      </rPr>
      <t>11-01-0453-158</t>
    </r>
    <phoneticPr fontId="2" type="noConversion"/>
  </si>
  <si>
    <r>
      <t>95</t>
    </r>
    <r>
      <rPr>
        <sz val="11"/>
        <rFont val="新細明體"/>
        <family val="1"/>
        <charset val="136"/>
      </rPr>
      <t>無鉛汽油</t>
    </r>
    <phoneticPr fontId="2" type="noConversion"/>
  </si>
  <si>
    <r>
      <t>男三舍女二舍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鍋爐</t>
    </r>
    <r>
      <rPr>
        <sz val="11"/>
        <rFont val="Times New Roman"/>
        <family val="1"/>
      </rPr>
      <t>)</t>
    </r>
    <phoneticPr fontId="2" type="noConversion"/>
  </si>
  <si>
    <r>
      <t>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</si>
  <si>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</si>
  <si>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週六半尖峰用電度數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</si>
  <si>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離峰用電度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</si>
  <si>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99</t>
    </r>
    <r>
      <rPr>
        <sz val="11"/>
        <rFont val="新細明體"/>
        <family val="1"/>
        <charset val="136"/>
      </rPr>
      <t>年同期用電量比較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</si>
  <si>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應繳電費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</si>
  <si>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超約附加費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</si>
  <si>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實用度數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</si>
  <si>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應繳水費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</si>
  <si>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數量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</si>
  <si>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r>
      <t>油款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</si>
  <si>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總用油量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</si>
  <si>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r>
      <t>電號</t>
    </r>
    <r>
      <rPr>
        <sz val="11"/>
        <rFont val="Times New Roman"/>
        <family val="1"/>
      </rPr>
      <t>02-51-2090-20-1</t>
    </r>
    <phoneticPr fontId="2" type="noConversion"/>
  </si>
  <si>
    <r>
      <t>契約容量</t>
    </r>
    <r>
      <rPr>
        <sz val="11"/>
        <rFont val="Times New Roman"/>
        <family val="1"/>
      </rPr>
      <t>:1736(KW)</t>
    </r>
    <phoneticPr fontId="2" type="noConversion"/>
  </si>
  <si>
    <r>
      <t>電號</t>
    </r>
    <r>
      <rPr>
        <sz val="11"/>
        <rFont val="Times New Roman"/>
        <family val="1"/>
      </rPr>
      <t>02-51-2090-11-0</t>
    </r>
    <phoneticPr fontId="2" type="noConversion"/>
  </si>
  <si>
    <r>
      <t>契約容量</t>
    </r>
    <r>
      <rPr>
        <sz val="11"/>
        <rFont val="Times New Roman"/>
        <family val="1"/>
      </rPr>
      <t>:2150(KW)</t>
    </r>
    <phoneticPr fontId="2" type="noConversion"/>
  </si>
  <si>
    <r>
      <t>電號</t>
    </r>
    <r>
      <rPr>
        <sz val="11"/>
        <rFont val="Times New Roman"/>
        <family val="1"/>
      </rPr>
      <t>02-51-2091-11-1</t>
    </r>
    <phoneticPr fontId="2" type="noConversion"/>
  </si>
  <si>
    <r>
      <t>契約容量</t>
    </r>
    <r>
      <rPr>
        <sz val="11"/>
        <rFont val="Times New Roman"/>
        <family val="1"/>
      </rPr>
      <t>:1575(KW)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</si>
  <si>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11-01-0452-002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</si>
  <si>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11-01-0453-006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</si>
  <si>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11-01-0453-095</t>
    </r>
    <phoneticPr fontId="2" type="noConversion"/>
  </si>
  <si>
    <r>
      <t>水號</t>
    </r>
    <r>
      <rPr>
        <sz val="11"/>
        <rFont val="Times New Roman"/>
        <family val="1"/>
      </rPr>
      <t>11-01-0461-001</t>
    </r>
    <phoneticPr fontId="2" type="noConversion"/>
  </si>
  <si>
    <r>
      <t>水號</t>
    </r>
    <r>
      <rPr>
        <sz val="11"/>
        <rFont val="Times New Roman"/>
        <family val="1"/>
      </rPr>
      <t>11-01-0463-009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</si>
  <si>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11-01-0463-103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</si>
  <si>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11-01-0453-100</t>
    </r>
    <phoneticPr fontId="2" type="noConversion"/>
  </si>
  <si>
    <r>
      <t>水號</t>
    </r>
    <r>
      <rPr>
        <sz val="11"/>
        <rFont val="Times New Roman"/>
        <family val="1"/>
      </rPr>
      <t>11-01-0453-158</t>
    </r>
    <phoneticPr fontId="2" type="noConversion"/>
  </si>
  <si>
    <r>
      <t>95</t>
    </r>
    <r>
      <rPr>
        <sz val="11"/>
        <rFont val="新細明體"/>
        <family val="1"/>
        <charset val="136"/>
      </rPr>
      <t>無鉛汽油</t>
    </r>
    <phoneticPr fontId="2" type="noConversion"/>
  </si>
  <si>
    <t>超級柴油</t>
    <phoneticPr fontId="2" type="noConversion"/>
  </si>
  <si>
    <t>男一舍</t>
    <phoneticPr fontId="2" type="noConversion"/>
  </si>
  <si>
    <t>男二舍</t>
    <phoneticPr fontId="2" type="noConversion"/>
  </si>
  <si>
    <r>
      <t>男三舍女二舍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鍋爐</t>
    </r>
    <r>
      <rPr>
        <sz val="11"/>
        <rFont val="Times New Roman"/>
        <family val="1"/>
      </rPr>
      <t>)</t>
    </r>
    <phoneticPr fontId="2" type="noConversion"/>
  </si>
  <si>
    <t>女一舍</t>
    <phoneticPr fontId="2" type="noConversion"/>
  </si>
  <si>
    <t>空蝕水槽</t>
    <phoneticPr fontId="2" type="noConversion"/>
  </si>
  <si>
    <t>活動中心</t>
    <phoneticPr fontId="2" type="noConversion"/>
  </si>
  <si>
    <r>
      <t>每月用水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登載資料為當月耗水量</t>
    </r>
    <r>
      <rPr>
        <b/>
        <sz val="12"/>
        <rFont val="Times New Roman"/>
        <family val="1"/>
      </rPr>
      <t>)</t>
    </r>
    <phoneticPr fontId="2" type="noConversion"/>
  </si>
  <si>
    <r>
      <t>每月用電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</si>
  <si>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t>航管系</t>
    <phoneticPr fontId="2" type="noConversion"/>
  </si>
  <si>
    <t>綜合二館</t>
    <phoneticPr fontId="2" type="noConversion"/>
  </si>
  <si>
    <t>變電站</t>
    <phoneticPr fontId="2" type="noConversion"/>
  </si>
  <si>
    <t>漁學館</t>
    <phoneticPr fontId="2" type="noConversion"/>
  </si>
  <si>
    <t>祥豐校門</t>
    <phoneticPr fontId="2" type="noConversion"/>
  </si>
  <si>
    <t>生科院</t>
    <phoneticPr fontId="2" type="noConversion"/>
  </si>
  <si>
    <t>空蝕水槽</t>
    <phoneticPr fontId="2" type="noConversion"/>
  </si>
  <si>
    <t>活動中心</t>
    <phoneticPr fontId="2" type="noConversion"/>
  </si>
  <si>
    <t>校區</t>
    <phoneticPr fontId="2" type="noConversion"/>
  </si>
  <si>
    <t>表號</t>
    <phoneticPr fontId="2" type="noConversion"/>
  </si>
  <si>
    <t>日期</t>
    <phoneticPr fontId="2" type="noConversion"/>
  </si>
  <si>
    <r>
      <t>總用電量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</si>
  <si>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總用電電費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</si>
  <si>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總用水量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</si>
  <si>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總用水費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</si>
  <si>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總用油量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升</t>
    </r>
    <r>
      <rPr>
        <b/>
        <sz val="11"/>
        <rFont val="Times New Roman"/>
        <family val="1"/>
      </rPr>
      <t>)</t>
    </r>
    <phoneticPr fontId="2" type="noConversion"/>
  </si>
  <si>
    <r>
      <t>總油料費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</si>
  <si>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合計度數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</si>
  <si>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t>總費用應付帳款</t>
    <phoneticPr fontId="2" type="noConversion"/>
  </si>
  <si>
    <r>
      <t>每月用油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登載資料為當月耗油量</t>
    </r>
    <r>
      <rPr>
        <b/>
        <sz val="12"/>
        <rFont val="Times New Roman"/>
        <family val="1"/>
      </rPr>
      <t>)</t>
    </r>
    <phoneticPr fontId="2" type="noConversion"/>
  </si>
  <si>
    <r>
      <t>每月用天然氣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登載資料為當月銷耗量</t>
    </r>
    <r>
      <rPr>
        <b/>
        <sz val="12"/>
        <rFont val="Times New Roman"/>
        <family val="1"/>
      </rPr>
      <t>)</t>
    </r>
    <phoneticPr fontId="2" type="noConversion"/>
  </si>
  <si>
    <r>
      <t>總用電量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</si>
  <si>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總用電電費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</si>
  <si>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總用油量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升</t>
    </r>
    <r>
      <rPr>
        <b/>
        <sz val="11"/>
        <rFont val="Times New Roman"/>
        <family val="1"/>
      </rPr>
      <t>)</t>
    </r>
    <phoneticPr fontId="2" type="noConversion"/>
  </si>
  <si>
    <r>
      <t>總油料費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</si>
  <si>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總用水量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</si>
  <si>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總用水費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</si>
  <si>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t>濱海校區</t>
    <phoneticPr fontId="2" type="noConversion"/>
  </si>
  <si>
    <t>祥豐校區</t>
    <phoneticPr fontId="2" type="noConversion"/>
  </si>
  <si>
    <r>
      <t>合計度數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</si>
  <si>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t>總費用應付帳款</t>
    <phoneticPr fontId="2" type="noConversion"/>
  </si>
  <si>
    <t>總費用應付帳款</t>
    <phoneticPr fontId="2" type="noConversion"/>
  </si>
  <si>
    <r>
      <t>合計度數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</si>
  <si>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t>行政校區</t>
    <phoneticPr fontId="2" type="noConversion"/>
  </si>
  <si>
    <t>濱海校區</t>
    <phoneticPr fontId="2" type="noConversion"/>
  </si>
  <si>
    <t>祥豐校區</t>
    <phoneticPr fontId="2" type="noConversion"/>
  </si>
  <si>
    <r>
      <t>國立台灣海洋大學</t>
    </r>
    <r>
      <rPr>
        <sz val="11"/>
        <rFont val="Times New Roman"/>
        <family val="1"/>
      </rPr>
      <t>98</t>
    </r>
    <r>
      <rPr>
        <sz val="11"/>
        <rFont val="標楷體"/>
        <family val="4"/>
        <charset val="136"/>
      </rPr>
      <t>年每月用水、用電、用油、用天然氣資料</t>
    </r>
    <phoneticPr fontId="2" type="noConversion"/>
  </si>
  <si>
    <r>
      <t>每月用電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登載資料為當月耗電量</t>
    </r>
    <r>
      <rPr>
        <sz val="11"/>
        <rFont val="Times New Roman"/>
        <family val="1"/>
      </rPr>
      <t>)</t>
    </r>
    <phoneticPr fontId="2" type="noConversion"/>
  </si>
  <si>
    <r>
      <t>合計度數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</si>
  <si>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97</t>
    </r>
    <r>
      <rPr>
        <sz val="11"/>
        <rFont val="新細明體"/>
        <family val="1"/>
        <charset val="136"/>
      </rPr>
      <t>年同期用電量比較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</si>
  <si>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水號</t>
    </r>
    <r>
      <rPr>
        <sz val="11"/>
        <rFont val="Times New Roman"/>
        <family val="1"/>
      </rPr>
      <t>11-01-0452-002</t>
    </r>
    <phoneticPr fontId="2" type="noConversion"/>
  </si>
  <si>
    <r>
      <t>水號</t>
    </r>
    <r>
      <rPr>
        <sz val="11"/>
        <rFont val="Times New Roman"/>
        <family val="1"/>
      </rPr>
      <t>11-01-0453-006</t>
    </r>
    <phoneticPr fontId="2" type="noConversion"/>
  </si>
  <si>
    <r>
      <t>水號</t>
    </r>
    <r>
      <rPr>
        <sz val="11"/>
        <rFont val="Times New Roman"/>
        <family val="1"/>
      </rPr>
      <t>11-01-0453-095</t>
    </r>
    <phoneticPr fontId="2" type="noConversion"/>
  </si>
  <si>
    <r>
      <t>水號</t>
    </r>
    <r>
      <rPr>
        <sz val="11"/>
        <rFont val="Times New Roman"/>
        <family val="1"/>
      </rPr>
      <t>11-01-0463-103</t>
    </r>
    <phoneticPr fontId="2" type="noConversion"/>
  </si>
  <si>
    <r>
      <t>水號</t>
    </r>
    <r>
      <rPr>
        <sz val="11"/>
        <rFont val="Times New Roman"/>
        <family val="1"/>
      </rPr>
      <t>11-01-0453-100</t>
    </r>
    <phoneticPr fontId="2" type="noConversion"/>
  </si>
  <si>
    <r>
      <t>每月用電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</si>
  <si>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r>
      <t>總用油量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升</t>
    </r>
    <r>
      <rPr>
        <b/>
        <sz val="12"/>
        <rFont val="Times New Roman"/>
        <family val="1"/>
      </rPr>
      <t>)</t>
    </r>
    <phoneticPr fontId="2" type="noConversion"/>
  </si>
  <si>
    <r>
      <t>合計度數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度</t>
    </r>
    <r>
      <rPr>
        <b/>
        <sz val="12"/>
        <rFont val="Times New Roman"/>
        <family val="1"/>
      </rPr>
      <t>)</t>
    </r>
    <phoneticPr fontId="2" type="noConversion"/>
  </si>
  <si>
    <r>
      <t>總油料費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元</t>
    </r>
    <r>
      <rPr>
        <b/>
        <sz val="12"/>
        <rFont val="Times New Roman"/>
        <family val="1"/>
      </rPr>
      <t>)</t>
    </r>
    <phoneticPr fontId="2" type="noConversion"/>
  </si>
  <si>
    <r>
      <t>總用水量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度</t>
    </r>
    <r>
      <rPr>
        <b/>
        <sz val="12"/>
        <rFont val="Times New Roman"/>
        <family val="1"/>
      </rPr>
      <t>)</t>
    </r>
    <phoneticPr fontId="2" type="noConversion"/>
  </si>
  <si>
    <r>
      <t>總用水費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元</t>
    </r>
    <r>
      <rPr>
        <b/>
        <sz val="12"/>
        <rFont val="Times New Roman"/>
        <family val="1"/>
      </rPr>
      <t>)</t>
    </r>
    <phoneticPr fontId="2" type="noConversion"/>
  </si>
  <si>
    <r>
      <t>總用電量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度</t>
    </r>
    <r>
      <rPr>
        <b/>
        <sz val="12"/>
        <rFont val="Times New Roman"/>
        <family val="1"/>
      </rPr>
      <t>)</t>
    </r>
    <phoneticPr fontId="2" type="noConversion"/>
  </si>
  <si>
    <r>
      <t>總用電電費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元</t>
    </r>
    <r>
      <rPr>
        <b/>
        <sz val="12"/>
        <rFont val="Times New Roman"/>
        <family val="1"/>
      </rPr>
      <t>)</t>
    </r>
    <phoneticPr fontId="2" type="noConversion"/>
  </si>
  <si>
    <r>
      <t>總用電量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</si>
  <si>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總用電電費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</si>
  <si>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每月用水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登載資料為當月耗水量</t>
    </r>
    <r>
      <rPr>
        <b/>
        <sz val="11"/>
        <rFont val="Times New Roman"/>
        <family val="1"/>
      </rPr>
      <t>)</t>
    </r>
    <phoneticPr fontId="2" type="noConversion"/>
  </si>
  <si>
    <r>
      <t>每月用油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登載資料為當月耗油量</t>
    </r>
    <r>
      <rPr>
        <b/>
        <sz val="11"/>
        <rFont val="Times New Roman"/>
        <family val="1"/>
      </rPr>
      <t>)</t>
    </r>
    <phoneticPr fontId="2" type="noConversion"/>
  </si>
  <si>
    <r>
      <t>總用油量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升</t>
    </r>
    <r>
      <rPr>
        <b/>
        <sz val="11"/>
        <rFont val="Times New Roman"/>
        <family val="1"/>
      </rPr>
      <t>)</t>
    </r>
    <phoneticPr fontId="2" type="noConversion"/>
  </si>
  <si>
    <r>
      <t>總油料費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</si>
  <si>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每月用天然氣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登載資料為當月銷耗量</t>
    </r>
    <r>
      <rPr>
        <b/>
        <sz val="11"/>
        <rFont val="Times New Roman"/>
        <family val="1"/>
      </rPr>
      <t>)</t>
    </r>
    <phoneticPr fontId="2" type="noConversion"/>
  </si>
  <si>
    <t>車用液化石油氣</t>
    <phoneticPr fontId="2" type="noConversion"/>
  </si>
  <si>
    <r>
      <t>國立台灣海洋大學</t>
    </r>
    <r>
      <rPr>
        <sz val="11"/>
        <rFont val="Times New Roman"/>
        <family val="1"/>
      </rPr>
      <t>97</t>
    </r>
    <r>
      <rPr>
        <sz val="11"/>
        <rFont val="新細明體"/>
        <family val="1"/>
        <charset val="136"/>
      </rPr>
      <t>年每月用水、用電、用油、用天然氣資料</t>
    </r>
    <phoneticPr fontId="2" type="noConversion"/>
  </si>
  <si>
    <r>
      <t>每月用電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登載資料為當月耗電量</t>
    </r>
    <r>
      <rPr>
        <b/>
        <sz val="11"/>
        <rFont val="Times New Roman"/>
        <family val="1"/>
      </rPr>
      <t>)</t>
    </r>
    <phoneticPr fontId="2" type="noConversion"/>
  </si>
  <si>
    <t>校區</t>
    <phoneticPr fontId="2" type="noConversion"/>
  </si>
  <si>
    <t>表號</t>
    <phoneticPr fontId="2" type="noConversion"/>
  </si>
  <si>
    <t>日期</t>
    <phoneticPr fontId="2" type="noConversion"/>
  </si>
  <si>
    <t>行政校區</t>
    <phoneticPr fontId="2" type="noConversion"/>
  </si>
  <si>
    <r>
      <t>電號</t>
    </r>
    <r>
      <rPr>
        <sz val="11"/>
        <rFont val="Times New Roman"/>
        <family val="1"/>
      </rPr>
      <t>02-51-2090-20-1</t>
    </r>
    <phoneticPr fontId="2" type="noConversion"/>
  </si>
  <si>
    <r>
      <t>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</si>
  <si>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契約容量</t>
    </r>
    <r>
      <rPr>
        <sz val="11"/>
        <rFont val="Times New Roman"/>
        <family val="1"/>
      </rPr>
      <t>:1600(KW)</t>
    </r>
    <phoneticPr fontId="2" type="noConversion"/>
  </si>
  <si>
    <r>
      <t>週六半尖峰用電度數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</si>
  <si>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自</t>
    </r>
    <r>
      <rPr>
        <sz val="11"/>
        <rFont val="Times New Roman"/>
        <family val="1"/>
      </rPr>
      <t>7</t>
    </r>
    <r>
      <rPr>
        <sz val="11"/>
        <rFont val="新細明體"/>
        <family val="1"/>
        <charset val="136"/>
      </rPr>
      <t>月起契約容量改為</t>
    </r>
    <r>
      <rPr>
        <sz val="11"/>
        <rFont val="Times New Roman"/>
        <family val="1"/>
      </rPr>
      <t>:1736(KW)</t>
    </r>
    <phoneticPr fontId="2" type="noConversion"/>
  </si>
  <si>
    <r>
      <t>離峰用電度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</si>
  <si>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合計度數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</si>
  <si>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應繳電費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</si>
  <si>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t>濱海校區</t>
    <phoneticPr fontId="2" type="noConversion"/>
  </si>
  <si>
    <r>
      <t>電號</t>
    </r>
    <r>
      <rPr>
        <sz val="11"/>
        <rFont val="Times New Roman"/>
        <family val="1"/>
      </rPr>
      <t>02-51-2090-11-0</t>
    </r>
    <phoneticPr fontId="2" type="noConversion"/>
  </si>
  <si>
    <r>
      <t>契約容量</t>
    </r>
    <r>
      <rPr>
        <sz val="11"/>
        <rFont val="Times New Roman"/>
        <family val="1"/>
      </rPr>
      <t>:2150(KW)</t>
    </r>
    <phoneticPr fontId="2" type="noConversion"/>
  </si>
  <si>
    <t>祥豐校區</t>
    <phoneticPr fontId="2" type="noConversion"/>
  </si>
  <si>
    <r>
      <t>電號</t>
    </r>
    <r>
      <rPr>
        <sz val="11"/>
        <rFont val="Times New Roman"/>
        <family val="1"/>
      </rPr>
      <t>02-51-2091-11-1</t>
    </r>
    <phoneticPr fontId="2" type="noConversion"/>
  </si>
  <si>
    <r>
      <t>契約容量</t>
    </r>
    <r>
      <rPr>
        <sz val="11"/>
        <rFont val="Times New Roman"/>
        <family val="1"/>
      </rPr>
      <t>:1500(KW)</t>
    </r>
    <phoneticPr fontId="2" type="noConversion"/>
  </si>
  <si>
    <r>
      <t>自</t>
    </r>
    <r>
      <rPr>
        <sz val="11"/>
        <rFont val="Times New Roman"/>
        <family val="1"/>
      </rPr>
      <t>7</t>
    </r>
    <r>
      <rPr>
        <sz val="11"/>
        <rFont val="新細明體"/>
        <family val="1"/>
        <charset val="136"/>
      </rPr>
      <t>月起契約容量改為</t>
    </r>
    <r>
      <rPr>
        <sz val="11"/>
        <rFont val="Times New Roman"/>
        <family val="1"/>
      </rPr>
      <t>:1575(KW)</t>
    </r>
    <phoneticPr fontId="2" type="noConversion"/>
  </si>
  <si>
    <r>
      <t>總用電量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</si>
  <si>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總用電電費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</si>
  <si>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每月用水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登載資料為當月耗水量</t>
    </r>
    <r>
      <rPr>
        <b/>
        <sz val="11"/>
        <rFont val="Times New Roman"/>
        <family val="1"/>
      </rPr>
      <t>)</t>
    </r>
    <phoneticPr fontId="2" type="noConversion"/>
  </si>
  <si>
    <t>航管系</t>
    <phoneticPr fontId="2" type="noConversion"/>
  </si>
  <si>
    <r>
      <t>水號</t>
    </r>
    <r>
      <rPr>
        <sz val="11"/>
        <rFont val="Times New Roman"/>
        <family val="1"/>
      </rPr>
      <t>11-01-0452-002</t>
    </r>
    <phoneticPr fontId="2" type="noConversion"/>
  </si>
  <si>
    <r>
      <t>實用度數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</si>
  <si>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應繳水費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</si>
  <si>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t>綜合二館</t>
    <phoneticPr fontId="2" type="noConversion"/>
  </si>
  <si>
    <r>
      <t>水號</t>
    </r>
    <r>
      <rPr>
        <sz val="11"/>
        <rFont val="Times New Roman"/>
        <family val="1"/>
      </rPr>
      <t>11-01-0453-006</t>
    </r>
    <phoneticPr fontId="2" type="noConversion"/>
  </si>
  <si>
    <t>變電站</t>
    <phoneticPr fontId="2" type="noConversion"/>
  </si>
  <si>
    <r>
      <t>水號</t>
    </r>
    <r>
      <rPr>
        <sz val="11"/>
        <rFont val="Times New Roman"/>
        <family val="1"/>
      </rPr>
      <t>11-01-0453-095</t>
    </r>
    <phoneticPr fontId="2" type="noConversion"/>
  </si>
  <si>
    <t>漁學館</t>
    <phoneticPr fontId="2" type="noConversion"/>
  </si>
  <si>
    <r>
      <t>水號</t>
    </r>
    <r>
      <rPr>
        <sz val="11"/>
        <rFont val="Times New Roman"/>
        <family val="1"/>
      </rPr>
      <t>11-01-0461-001</t>
    </r>
    <phoneticPr fontId="2" type="noConversion"/>
  </si>
  <si>
    <t>祥豐校門</t>
    <phoneticPr fontId="2" type="noConversion"/>
  </si>
  <si>
    <r>
      <t>水號</t>
    </r>
    <r>
      <rPr>
        <sz val="11"/>
        <rFont val="Times New Roman"/>
        <family val="1"/>
      </rPr>
      <t>11-01-0463-009</t>
    </r>
    <phoneticPr fontId="2" type="noConversion"/>
  </si>
  <si>
    <r>
      <t>水號</t>
    </r>
    <r>
      <rPr>
        <sz val="11"/>
        <rFont val="Times New Roman"/>
        <family val="1"/>
      </rPr>
      <t>11-01-0463-103</t>
    </r>
    <phoneticPr fontId="2" type="noConversion"/>
  </si>
  <si>
    <t>空蝕水槽</t>
    <phoneticPr fontId="2" type="noConversion"/>
  </si>
  <si>
    <r>
      <t>水號</t>
    </r>
    <r>
      <rPr>
        <sz val="11"/>
        <rFont val="Times New Roman"/>
        <family val="1"/>
      </rPr>
      <t>11-01-0453-100</t>
    </r>
    <phoneticPr fontId="2" type="noConversion"/>
  </si>
  <si>
    <t>活動中心</t>
    <phoneticPr fontId="2" type="noConversion"/>
  </si>
  <si>
    <r>
      <t>水號</t>
    </r>
    <r>
      <rPr>
        <sz val="11"/>
        <rFont val="Times New Roman"/>
        <family val="1"/>
      </rPr>
      <t>11-01-0453-158</t>
    </r>
    <phoneticPr fontId="2" type="noConversion"/>
  </si>
  <si>
    <r>
      <t>總用水量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</si>
  <si>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總用水費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</si>
  <si>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每月用油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登載資料為當月耗油量</t>
    </r>
    <r>
      <rPr>
        <b/>
        <sz val="11"/>
        <rFont val="Times New Roman"/>
        <family val="1"/>
      </rPr>
      <t>)</t>
    </r>
    <phoneticPr fontId="2" type="noConversion"/>
  </si>
  <si>
    <r>
      <t>95</t>
    </r>
    <r>
      <rPr>
        <sz val="11"/>
        <rFont val="新細明體"/>
        <family val="1"/>
        <charset val="136"/>
      </rPr>
      <t>無鉛汽油</t>
    </r>
    <phoneticPr fontId="2" type="noConversion"/>
  </si>
  <si>
    <r>
      <t>數量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</si>
  <si>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r>
      <t>油款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</si>
  <si>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t>超級柴油</t>
    <phoneticPr fontId="2" type="noConversion"/>
  </si>
  <si>
    <r>
      <t>總用油量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升</t>
    </r>
    <r>
      <rPr>
        <b/>
        <sz val="11"/>
        <rFont val="Times New Roman"/>
        <family val="1"/>
      </rPr>
      <t>)</t>
    </r>
    <phoneticPr fontId="2" type="noConversion"/>
  </si>
  <si>
    <r>
      <t>總油料費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</si>
  <si>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每月用天然氣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登載資料為當月銷耗量</t>
    </r>
    <r>
      <rPr>
        <b/>
        <sz val="11"/>
        <rFont val="Times New Roman"/>
        <family val="1"/>
      </rPr>
      <t>)</t>
    </r>
    <phoneticPr fontId="2" type="noConversion"/>
  </si>
  <si>
    <t>男一舍</t>
    <phoneticPr fontId="2" type="noConversion"/>
  </si>
  <si>
    <t>應付帳款</t>
    <phoneticPr fontId="2" type="noConversion"/>
  </si>
  <si>
    <t>男二舍</t>
    <phoneticPr fontId="2" type="noConversion"/>
  </si>
  <si>
    <r>
      <t>男三舍女二舍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鍋爐</t>
    </r>
    <r>
      <rPr>
        <sz val="11"/>
        <rFont val="Times New Roman"/>
        <family val="1"/>
      </rPr>
      <t>)</t>
    </r>
    <phoneticPr fontId="2" type="noConversion"/>
  </si>
  <si>
    <t>女一舍</t>
    <phoneticPr fontId="2" type="noConversion"/>
  </si>
  <si>
    <r>
      <t>合計度數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</si>
  <si>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t>總費用應付帳款</t>
    <phoneticPr fontId="2" type="noConversion"/>
  </si>
  <si>
    <r>
      <t>每月用電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</si>
  <si>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r>
      <t>每月用水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登載資料為當月耗水量</t>
    </r>
    <r>
      <rPr>
        <b/>
        <sz val="12"/>
        <rFont val="Times New Roman"/>
        <family val="1"/>
      </rPr>
      <t>)</t>
    </r>
    <phoneticPr fontId="2" type="noConversion"/>
  </si>
  <si>
    <r>
      <t>每月用油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登載資料為當月耗油量</t>
    </r>
    <r>
      <rPr>
        <b/>
        <sz val="12"/>
        <rFont val="Times New Roman"/>
        <family val="1"/>
      </rPr>
      <t>)</t>
    </r>
    <phoneticPr fontId="2" type="noConversion"/>
  </si>
  <si>
    <r>
      <t>每月用天然氣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登載資料為當月銷耗量</t>
    </r>
    <r>
      <rPr>
        <b/>
        <sz val="12"/>
        <rFont val="Times New Roman"/>
        <family val="1"/>
      </rPr>
      <t>)</t>
    </r>
    <phoneticPr fontId="2" type="noConversion"/>
  </si>
  <si>
    <t>教育部資料</t>
    <phoneticPr fontId="2" type="noConversion"/>
  </si>
  <si>
    <t>年小計</t>
    <phoneticPr fontId="2" type="noConversion"/>
  </si>
  <si>
    <t>公升數</t>
    <phoneticPr fontId="2" type="noConversion"/>
  </si>
  <si>
    <t>帳款元</t>
    <phoneticPr fontId="2" type="noConversion"/>
  </si>
  <si>
    <t>百分比%</t>
    <phoneticPr fontId="2" type="noConversion"/>
  </si>
  <si>
    <t>99年</t>
    <phoneticPr fontId="2" type="noConversion"/>
  </si>
  <si>
    <t>100年</t>
    <phoneticPr fontId="2" type="noConversion"/>
  </si>
  <si>
    <t>100較99</t>
    <phoneticPr fontId="2" type="noConversion"/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</si>
  <si>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</si>
  <si>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</si>
  <si>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</si>
  <si>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</si>
  <si>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</si>
  <si>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</si>
  <si>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</si>
  <si>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</si>
  <si>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</si>
  <si>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</si>
  <si>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</si>
  <si>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12月</t>
    </r>
    <r>
      <rPr>
        <sz val="12"/>
        <rFont val="新細明體"/>
        <family val="1"/>
        <charset val="136"/>
      </rPr>
      <t/>
    </r>
  </si>
  <si>
    <r>
      <t>國立臺灣海洋大學</t>
    </r>
    <r>
      <rPr>
        <sz val="16"/>
        <rFont val="Times New Roman"/>
        <family val="1"/>
      </rPr>
      <t>99</t>
    </r>
    <r>
      <rPr>
        <sz val="16"/>
        <rFont val="標楷體"/>
        <family val="4"/>
        <charset val="136"/>
      </rPr>
      <t>年每月用水、用電、用油、用天然氣資料</t>
    </r>
    <phoneticPr fontId="2" type="noConversion"/>
  </si>
  <si>
    <r>
      <t>國立臺灣海洋大學</t>
    </r>
    <r>
      <rPr>
        <sz val="12"/>
        <rFont val="Times New Roman"/>
        <family val="1"/>
      </rPr>
      <t>100</t>
    </r>
    <r>
      <rPr>
        <sz val="12"/>
        <rFont val="新細明體"/>
        <family val="1"/>
        <charset val="136"/>
      </rPr>
      <t>年月用水、用電、用油、用天然氣資料</t>
    </r>
    <phoneticPr fontId="2" type="noConversion"/>
  </si>
  <si>
    <t>12/13~1/12</t>
    <phoneticPr fontId="2" type="noConversion"/>
  </si>
  <si>
    <t>7/13~8/14</t>
    <phoneticPr fontId="2" type="noConversion"/>
  </si>
  <si>
    <t>6/12~7/13</t>
    <phoneticPr fontId="2" type="noConversion"/>
  </si>
  <si>
    <t>5/16~6/12</t>
    <phoneticPr fontId="2" type="noConversion"/>
  </si>
  <si>
    <t>4/13~5/16</t>
    <phoneticPr fontId="2" type="noConversion"/>
  </si>
  <si>
    <t>3/15~4/13</t>
    <phoneticPr fontId="2" type="noConversion"/>
  </si>
  <si>
    <t>2/16~3/15</t>
    <phoneticPr fontId="2" type="noConversion"/>
  </si>
  <si>
    <t>1/12~2/16</t>
    <phoneticPr fontId="2" type="noConversion"/>
  </si>
  <si>
    <t>11/14~12/13</t>
    <phoneticPr fontId="2" type="noConversion"/>
  </si>
  <si>
    <t>11/15~12/15</t>
    <phoneticPr fontId="2" type="noConversion"/>
  </si>
  <si>
    <t>12/15~1/13</t>
    <phoneticPr fontId="2" type="noConversion"/>
  </si>
  <si>
    <t>1/13~2/16</t>
    <phoneticPr fontId="2" type="noConversion"/>
  </si>
  <si>
    <t>2/16~3/17</t>
    <phoneticPr fontId="2" type="noConversion"/>
  </si>
  <si>
    <t>3/17~4/18</t>
    <phoneticPr fontId="2" type="noConversion"/>
  </si>
  <si>
    <t>4/18~5/16</t>
    <phoneticPr fontId="2" type="noConversion"/>
  </si>
  <si>
    <t>5/16~6/16</t>
    <phoneticPr fontId="2" type="noConversion"/>
  </si>
  <si>
    <t>6/16~7/13</t>
    <phoneticPr fontId="2" type="noConversion"/>
  </si>
  <si>
    <t>7/13~8/12</t>
    <phoneticPr fontId="2" type="noConversion"/>
  </si>
  <si>
    <t>8/12~9/14</t>
    <phoneticPr fontId="2" type="noConversion"/>
  </si>
  <si>
    <t>9/14~10/14</t>
    <phoneticPr fontId="2" type="noConversion"/>
  </si>
  <si>
    <t>10/14~11/14</t>
    <phoneticPr fontId="2" type="noConversion"/>
  </si>
  <si>
    <t>8/14~9/17</t>
    <phoneticPr fontId="2" type="noConversion"/>
  </si>
  <si>
    <t>11/28~12/27</t>
    <phoneticPr fontId="2" type="noConversion"/>
  </si>
  <si>
    <t>9/26~10/28</t>
    <phoneticPr fontId="2" type="noConversion"/>
  </si>
  <si>
    <t>8/29~9/25</t>
    <phoneticPr fontId="2" type="noConversion"/>
  </si>
  <si>
    <t>7/27~8/28</t>
    <phoneticPr fontId="2" type="noConversion"/>
  </si>
  <si>
    <t>6/27~7/26</t>
    <phoneticPr fontId="2" type="noConversion"/>
  </si>
  <si>
    <t>5/29~6/26</t>
    <phoneticPr fontId="2" type="noConversion"/>
  </si>
  <si>
    <t>4/26~5/28</t>
    <phoneticPr fontId="2" type="noConversion"/>
  </si>
  <si>
    <t>3/28~4/25</t>
    <phoneticPr fontId="2" type="noConversion"/>
  </si>
  <si>
    <t>2/23~3/27</t>
    <phoneticPr fontId="2" type="noConversion"/>
  </si>
  <si>
    <t>1/30~2/22</t>
    <phoneticPr fontId="2" type="noConversion"/>
  </si>
  <si>
    <t>12/28~1/29</t>
    <phoneticPr fontId="2" type="noConversion"/>
  </si>
  <si>
    <t>11/26~12/28</t>
    <phoneticPr fontId="2" type="noConversion"/>
  </si>
  <si>
    <t>12/29~1/26</t>
    <phoneticPr fontId="2" type="noConversion"/>
  </si>
  <si>
    <t>1/27~2/22</t>
    <phoneticPr fontId="2" type="noConversion"/>
  </si>
  <si>
    <t>2/23~3/28</t>
    <phoneticPr fontId="2" type="noConversion"/>
  </si>
  <si>
    <t>3/29~4/26</t>
    <phoneticPr fontId="2" type="noConversion"/>
  </si>
  <si>
    <t>4/27~5/26</t>
    <phoneticPr fontId="2" type="noConversion"/>
  </si>
  <si>
    <t>5/27~6/27</t>
    <phoneticPr fontId="2" type="noConversion"/>
  </si>
  <si>
    <t>6/28~7/26</t>
    <phoneticPr fontId="2" type="noConversion"/>
  </si>
  <si>
    <t>8/29~9/27</t>
    <phoneticPr fontId="2" type="noConversion"/>
  </si>
  <si>
    <t>9/28~10/26</t>
    <phoneticPr fontId="2" type="noConversion"/>
  </si>
  <si>
    <t>10/27~11/27</t>
    <phoneticPr fontId="2" type="noConversion"/>
  </si>
  <si>
    <t>9/17~10/17</t>
    <phoneticPr fontId="2" type="noConversion"/>
  </si>
  <si>
    <t>10/29~11/27</t>
    <phoneticPr fontId="2" type="noConversion"/>
  </si>
  <si>
    <t>10/17~11/18</t>
    <phoneticPr fontId="2" type="noConversion"/>
  </si>
  <si>
    <t>11/28~12/25</t>
    <phoneticPr fontId="2" type="noConversion"/>
  </si>
  <si>
    <t>校區表號</t>
    <phoneticPr fontId="2" type="noConversion"/>
  </si>
  <si>
    <t>總    計</t>
    <phoneticPr fontId="2" type="noConversion"/>
  </si>
  <si>
    <r>
      <t>95</t>
    </r>
    <r>
      <rPr>
        <b/>
        <sz val="11"/>
        <rFont val="新細明體"/>
        <family val="1"/>
        <charset val="136"/>
      </rPr>
      <t>無鉛汽油</t>
    </r>
    <phoneticPr fontId="2" type="noConversion"/>
  </si>
  <si>
    <r>
      <t>與</t>
    </r>
    <r>
      <rPr>
        <sz val="11"/>
        <rFont val="Times New Roman"/>
        <family val="1"/>
      </rPr>
      <t>100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</si>
  <si>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總    計</t>
    <phoneticPr fontId="2" type="noConversion"/>
  </si>
  <si>
    <r>
      <t>男三女二舍</t>
    </r>
    <r>
      <rPr>
        <sz val="11"/>
        <rFont val="Times New Roman"/>
        <family val="1"/>
      </rPr>
      <t/>
    </r>
    <phoneticPr fontId="2" type="noConversion"/>
  </si>
  <si>
    <r>
      <t>每月用電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</si>
  <si>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t>年合計</t>
    <phoneticPr fontId="2" type="noConversion"/>
  </si>
  <si>
    <r>
      <t>國立臺灣海洋大學</t>
    </r>
    <r>
      <rPr>
        <b/>
        <sz val="14"/>
        <rFont val="Times New Roman"/>
        <family val="1"/>
      </rPr>
      <t>101</t>
    </r>
    <r>
      <rPr>
        <b/>
        <sz val="14"/>
        <rFont val="新細明體"/>
        <family val="1"/>
        <charset val="136"/>
      </rPr>
      <t>年月用水、電、油、天然氣資料</t>
    </r>
    <phoneticPr fontId="2" type="noConversion"/>
  </si>
  <si>
    <t>12/26~1/28</t>
    <phoneticPr fontId="2" type="noConversion"/>
  </si>
  <si>
    <t>1/29~2/24</t>
    <phoneticPr fontId="2" type="noConversion"/>
  </si>
  <si>
    <t>2/25~3/26</t>
    <phoneticPr fontId="2" type="noConversion"/>
  </si>
  <si>
    <t>11/18~12/18</t>
    <phoneticPr fontId="2" type="noConversion"/>
  </si>
  <si>
    <t>12/18~1/17</t>
    <phoneticPr fontId="2" type="noConversion"/>
  </si>
  <si>
    <r>
      <t>國立臺灣海洋大學</t>
    </r>
    <r>
      <rPr>
        <b/>
        <sz val="14"/>
        <rFont val="Times New Roman"/>
        <family val="1"/>
      </rPr>
      <t>102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</si>
  <si>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r>
      <t>每月用水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</si>
  <si>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r>
      <t>每月用油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</si>
  <si>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r>
      <t>每月天然氣用量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</si>
  <si>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t>3/27~4/25</t>
    <phoneticPr fontId="2" type="noConversion"/>
  </si>
  <si>
    <t>3/19~4/17</t>
    <phoneticPr fontId="2" type="noConversion"/>
  </si>
  <si>
    <t>5/29~6/30</t>
    <phoneticPr fontId="2" type="noConversion"/>
  </si>
  <si>
    <t>4/18~5/16</t>
    <phoneticPr fontId="2" type="noConversion"/>
  </si>
  <si>
    <t>5/17~6/17</t>
    <phoneticPr fontId="2" type="noConversion"/>
  </si>
  <si>
    <t>1/17~2/19</t>
    <phoneticPr fontId="2" type="noConversion"/>
  </si>
  <si>
    <t>2/20~3/18</t>
    <phoneticPr fontId="2" type="noConversion"/>
  </si>
  <si>
    <t>7/1~7/31</t>
    <phoneticPr fontId="2" type="noConversion"/>
  </si>
  <si>
    <t>6/18~7/17</t>
    <phoneticPr fontId="2" type="noConversion"/>
  </si>
  <si>
    <t>8/1~8/31</t>
    <phoneticPr fontId="2" type="noConversion"/>
  </si>
  <si>
    <t>9/1~9/30</t>
    <phoneticPr fontId="2" type="noConversion"/>
  </si>
  <si>
    <t>7/17~8/16</t>
    <phoneticPr fontId="2" type="noConversion"/>
  </si>
  <si>
    <t>8/17~9/16</t>
    <phoneticPr fontId="2" type="noConversion"/>
  </si>
  <si>
    <t>10/1~10/31</t>
    <phoneticPr fontId="2" type="noConversion"/>
  </si>
  <si>
    <t>11/1~11/30</t>
    <phoneticPr fontId="2" type="noConversion"/>
  </si>
  <si>
    <t>10/18~11/18</t>
    <phoneticPr fontId="2" type="noConversion"/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</si>
  <si>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</si>
  <si>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國立臺灣海洋大學</t>
    </r>
    <r>
      <rPr>
        <b/>
        <sz val="14"/>
        <rFont val="Times New Roman"/>
        <family val="1"/>
      </rPr>
      <t>103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</si>
  <si>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</si>
  <si>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</si>
  <si>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</si>
  <si>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</si>
  <si>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</si>
  <si>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</si>
  <si>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</si>
  <si>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</si>
  <si>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</si>
  <si>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</si>
  <si>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12月</t>
    </r>
    <r>
      <rPr>
        <sz val="12"/>
        <rFont val="新細明體"/>
        <family val="1"/>
        <charset val="136"/>
      </rPr>
      <t/>
    </r>
  </si>
  <si>
    <t>12/1~12/31</t>
    <phoneticPr fontId="2" type="noConversion"/>
  </si>
  <si>
    <t>1/1~1/31</t>
    <phoneticPr fontId="2" type="noConversion"/>
  </si>
  <si>
    <t>1408KW</t>
    <phoneticPr fontId="2" type="noConversion"/>
  </si>
  <si>
    <t>2/1~2/28</t>
    <phoneticPr fontId="2" type="noConversion"/>
  </si>
  <si>
    <t>1634KW</t>
    <phoneticPr fontId="2" type="noConversion"/>
  </si>
  <si>
    <t>103.02.18</t>
    <phoneticPr fontId="2" type="noConversion"/>
  </si>
  <si>
    <t>11/19~12/17</t>
    <phoneticPr fontId="2" type="noConversion"/>
  </si>
  <si>
    <t>12/18~1/15</t>
    <phoneticPr fontId="2" type="noConversion"/>
  </si>
  <si>
    <t>1/16~2/14</t>
    <phoneticPr fontId="2" type="noConversion"/>
  </si>
  <si>
    <t>3/1~3/31</t>
    <phoneticPr fontId="2" type="noConversion"/>
  </si>
  <si>
    <t>2/15~3/18</t>
    <phoneticPr fontId="2" type="noConversion"/>
  </si>
  <si>
    <t>4/1~4/30</t>
    <phoneticPr fontId="2" type="noConversion"/>
  </si>
  <si>
    <t>5/1~5/31</t>
    <phoneticPr fontId="2" type="noConversion"/>
  </si>
  <si>
    <t>4/18~5/19</t>
    <phoneticPr fontId="2" type="noConversion"/>
  </si>
  <si>
    <t>6/1~6/30</t>
    <phoneticPr fontId="2" type="noConversion"/>
  </si>
  <si>
    <t>5/20~6/17</t>
    <phoneticPr fontId="2" type="noConversion"/>
  </si>
  <si>
    <t>6/18~7/17</t>
    <phoneticPr fontId="2" type="noConversion"/>
  </si>
  <si>
    <t>7/18~8/18</t>
    <phoneticPr fontId="2" type="noConversion"/>
  </si>
  <si>
    <t>8/1~8/31</t>
    <phoneticPr fontId="2" type="noConversion"/>
  </si>
  <si>
    <t>7/1~7/31</t>
    <phoneticPr fontId="2" type="noConversion"/>
  </si>
  <si>
    <t>9/1~9/30</t>
    <phoneticPr fontId="2" type="noConversion"/>
  </si>
  <si>
    <t>8/19~9/16</t>
    <phoneticPr fontId="2" type="noConversion"/>
  </si>
  <si>
    <t>9/17~10/16</t>
    <phoneticPr fontId="2" type="noConversion"/>
  </si>
  <si>
    <t>10/17~11/18</t>
    <phoneticPr fontId="2" type="noConversion"/>
  </si>
  <si>
    <r>
      <t>國立臺灣海洋大學</t>
    </r>
    <r>
      <rPr>
        <b/>
        <sz val="14"/>
        <rFont val="Times New Roman"/>
        <family val="1"/>
      </rPr>
      <t>104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</si>
  <si>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</si>
  <si>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2月</t>
    </r>
    <r>
      <rPr>
        <sz val="12"/>
        <rFont val="新細明體"/>
        <family val="1"/>
        <charset val="136"/>
      </rPr>
      <t/>
    </r>
  </si>
  <si>
    <r>
      <t>3月</t>
    </r>
    <r>
      <rPr>
        <sz val="12"/>
        <rFont val="新細明體"/>
        <family val="1"/>
        <charset val="136"/>
      </rPr>
      <t/>
    </r>
  </si>
  <si>
    <r>
      <t>4月</t>
    </r>
    <r>
      <rPr>
        <sz val="12"/>
        <rFont val="新細明體"/>
        <family val="1"/>
        <charset val="136"/>
      </rPr>
      <t/>
    </r>
  </si>
  <si>
    <r>
      <t>5月</t>
    </r>
    <r>
      <rPr>
        <sz val="12"/>
        <rFont val="新細明體"/>
        <family val="1"/>
        <charset val="136"/>
      </rPr>
      <t/>
    </r>
  </si>
  <si>
    <r>
      <t>6月</t>
    </r>
    <r>
      <rPr>
        <sz val="12"/>
        <rFont val="新細明體"/>
        <family val="1"/>
        <charset val="136"/>
      </rPr>
      <t/>
    </r>
  </si>
  <si>
    <r>
      <t>7月</t>
    </r>
    <r>
      <rPr>
        <sz val="12"/>
        <rFont val="新細明體"/>
        <family val="1"/>
        <charset val="136"/>
      </rPr>
      <t/>
    </r>
  </si>
  <si>
    <r>
      <t>8月</t>
    </r>
    <r>
      <rPr>
        <sz val="12"/>
        <rFont val="新細明體"/>
        <family val="1"/>
        <charset val="136"/>
      </rPr>
      <t/>
    </r>
  </si>
  <si>
    <r>
      <t>9月</t>
    </r>
    <r>
      <rPr>
        <sz val="12"/>
        <rFont val="新細明體"/>
        <family val="1"/>
        <charset val="136"/>
      </rPr>
      <t/>
    </r>
  </si>
  <si>
    <r>
      <t>10月</t>
    </r>
    <r>
      <rPr>
        <sz val="12"/>
        <rFont val="新細明體"/>
        <family val="1"/>
        <charset val="136"/>
      </rPr>
      <t/>
    </r>
  </si>
  <si>
    <r>
      <t>11月</t>
    </r>
    <r>
      <rPr>
        <sz val="12"/>
        <rFont val="新細明體"/>
        <family val="1"/>
        <charset val="136"/>
      </rPr>
      <t/>
    </r>
  </si>
  <si>
    <r>
      <t>12月</t>
    </r>
    <r>
      <rPr>
        <sz val="12"/>
        <rFont val="新細明體"/>
        <family val="1"/>
        <charset val="136"/>
      </rPr>
      <t/>
    </r>
  </si>
  <si>
    <t>10/1~10/31</t>
    <phoneticPr fontId="2" type="noConversion"/>
  </si>
  <si>
    <t>11/1~11/30</t>
    <phoneticPr fontId="2" type="noConversion"/>
  </si>
  <si>
    <r>
      <t>與</t>
    </r>
    <r>
      <rPr>
        <sz val="11"/>
        <rFont val="Times New Roman"/>
        <family val="1"/>
      </rPr>
      <t>103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</si>
  <si>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102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</si>
  <si>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101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</si>
  <si>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1,634KW</t>
    <phoneticPr fontId="2" type="noConversion"/>
  </si>
  <si>
    <t>1,408KW</t>
    <phoneticPr fontId="2" type="noConversion"/>
  </si>
  <si>
    <r>
      <t>契約容量</t>
    </r>
    <r>
      <rPr>
        <sz val="11"/>
        <rFont val="Times New Roman"/>
        <family val="1"/>
      </rPr>
      <t>:1,736(KW)</t>
    </r>
    <phoneticPr fontId="2" type="noConversion"/>
  </si>
  <si>
    <r>
      <t>契約容量</t>
    </r>
    <r>
      <rPr>
        <sz val="11"/>
        <rFont val="Times New Roman"/>
        <family val="1"/>
      </rPr>
      <t>:2,150(KW)</t>
    </r>
    <phoneticPr fontId="2" type="noConversion"/>
  </si>
  <si>
    <r>
      <t>契約容量</t>
    </r>
    <r>
      <rPr>
        <sz val="11"/>
        <rFont val="Times New Roman"/>
        <family val="1"/>
      </rPr>
      <t>:1,575(KW)</t>
    </r>
    <phoneticPr fontId="2" type="noConversion"/>
  </si>
  <si>
    <r>
      <t>103.02.18</t>
    </r>
    <r>
      <rPr>
        <sz val="11"/>
        <rFont val="細明體"/>
        <family val="3"/>
        <charset val="136"/>
      </rPr>
      <t>調降</t>
    </r>
    <phoneticPr fontId="2" type="noConversion"/>
  </si>
  <si>
    <r>
      <t>103.02.18</t>
    </r>
    <r>
      <rPr>
        <sz val="11"/>
        <rFont val="細明體"/>
        <family val="3"/>
        <charset val="136"/>
      </rPr>
      <t>調降</t>
    </r>
    <phoneticPr fontId="2" type="noConversion"/>
  </si>
  <si>
    <t>11/19~12/18</t>
    <phoneticPr fontId="2" type="noConversion"/>
  </si>
  <si>
    <t>12/19~1/16</t>
    <phoneticPr fontId="2" type="noConversion"/>
  </si>
  <si>
    <t>1/17~2/13</t>
    <phoneticPr fontId="2" type="noConversion"/>
  </si>
  <si>
    <t>2/14~3/19</t>
    <phoneticPr fontId="2" type="noConversion"/>
  </si>
  <si>
    <t>3/20~4/17</t>
    <phoneticPr fontId="2" type="noConversion"/>
  </si>
  <si>
    <t>4/18~5/18</t>
    <phoneticPr fontId="2" type="noConversion"/>
  </si>
  <si>
    <t>5/19~6/18</t>
    <phoneticPr fontId="2" type="noConversion"/>
  </si>
  <si>
    <t>6/19~7/17</t>
    <phoneticPr fontId="2" type="noConversion"/>
  </si>
  <si>
    <t>7/18~8/19</t>
    <phoneticPr fontId="2" type="noConversion"/>
  </si>
  <si>
    <t>8/20~9/17</t>
    <phoneticPr fontId="2" type="noConversion"/>
  </si>
  <si>
    <r>
      <t>國立臺灣海洋大學</t>
    </r>
    <r>
      <rPr>
        <b/>
        <sz val="14"/>
        <rFont val="Times New Roman"/>
        <family val="1"/>
      </rPr>
      <t>105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</si>
  <si>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t>9/18~10/18</t>
    <phoneticPr fontId="2" type="noConversion"/>
  </si>
  <si>
    <t>11/21~12/18</t>
    <phoneticPr fontId="2" type="noConversion"/>
  </si>
  <si>
    <t>10/19~11/20</t>
    <phoneticPr fontId="2" type="noConversion"/>
  </si>
  <si>
    <r>
      <rPr>
        <sz val="12"/>
        <rFont val="全真新細明"/>
        <family val="3"/>
        <charset val="136"/>
      </rPr>
      <t>小計</t>
    </r>
    <phoneticPr fontId="2" type="noConversion"/>
  </si>
  <si>
    <t>12/19~1/18</t>
    <phoneticPr fontId="2" type="noConversion"/>
  </si>
  <si>
    <t>1/19~2/17</t>
    <phoneticPr fontId="2" type="noConversion"/>
  </si>
  <si>
    <t>2/18~3/17</t>
    <phoneticPr fontId="2" type="noConversion"/>
  </si>
  <si>
    <t>3/18~4/15</t>
    <phoneticPr fontId="2" type="noConversion"/>
  </si>
  <si>
    <t>4/16~5/18</t>
    <phoneticPr fontId="2" type="noConversion"/>
  </si>
  <si>
    <t>5/19~6/17</t>
    <phoneticPr fontId="2" type="noConversion"/>
  </si>
  <si>
    <t>6/18~7/20</t>
    <phoneticPr fontId="2" type="noConversion"/>
  </si>
  <si>
    <t>7/21~8/19</t>
    <phoneticPr fontId="2" type="noConversion"/>
  </si>
  <si>
    <t>1,483KW</t>
    <phoneticPr fontId="2" type="noConversion"/>
  </si>
  <si>
    <r>
      <t>105.03.01</t>
    </r>
    <r>
      <rPr>
        <sz val="11"/>
        <rFont val="細明體"/>
        <family val="3"/>
        <charset val="136"/>
      </rPr>
      <t>調降</t>
    </r>
    <phoneticPr fontId="2" type="noConversion"/>
  </si>
  <si>
    <r>
      <t>國立臺灣海洋大學</t>
    </r>
    <r>
      <rPr>
        <b/>
        <sz val="14"/>
        <rFont val="Times New Roman"/>
        <family val="1"/>
      </rPr>
      <t>106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</si>
  <si>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r>
      <t>與</t>
    </r>
    <r>
      <rPr>
        <sz val="11"/>
        <rFont val="Times New Roman"/>
        <family val="1"/>
      </rPr>
      <t>105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</si>
  <si>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104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</si>
  <si>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12/20~1/18</t>
    <phoneticPr fontId="2" type="noConversion"/>
  </si>
  <si>
    <t>9/21~10/19</t>
    <phoneticPr fontId="2" type="noConversion"/>
  </si>
  <si>
    <t>10/20~11/21</t>
    <phoneticPr fontId="2" type="noConversion"/>
  </si>
  <si>
    <t>8/20~9/20</t>
    <phoneticPr fontId="2" type="noConversion"/>
  </si>
  <si>
    <t>11/22~12/19</t>
    <phoneticPr fontId="2" type="noConversion"/>
  </si>
  <si>
    <t>1/19~2/17</t>
    <phoneticPr fontId="2" type="noConversion"/>
  </si>
  <si>
    <t>2/18~3/20</t>
    <phoneticPr fontId="2" type="noConversion"/>
  </si>
  <si>
    <t>3/21~4/18</t>
    <phoneticPr fontId="2" type="noConversion"/>
  </si>
  <si>
    <r>
      <t>106.06.08</t>
    </r>
    <r>
      <rPr>
        <sz val="11"/>
        <rFont val="細明體"/>
        <family val="3"/>
        <charset val="136"/>
      </rPr>
      <t>調昇</t>
    </r>
    <phoneticPr fontId="2" type="noConversion"/>
  </si>
  <si>
    <r>
      <t>契約容量</t>
    </r>
    <r>
      <rPr>
        <sz val="11"/>
        <rFont val="Times New Roman"/>
        <family val="1"/>
      </rPr>
      <t>:1,490(KW)</t>
    </r>
    <phoneticPr fontId="2" type="noConversion"/>
  </si>
  <si>
    <t>1,490KW</t>
    <phoneticPr fontId="2" type="noConversion"/>
  </si>
  <si>
    <t>4/19~5/18</t>
    <phoneticPr fontId="2" type="noConversion"/>
  </si>
  <si>
    <t>5/19~6/19</t>
    <phoneticPr fontId="2" type="noConversion"/>
  </si>
  <si>
    <t>6/20~7/19</t>
    <phoneticPr fontId="2" type="noConversion"/>
  </si>
  <si>
    <t>7/20~8/18</t>
    <phoneticPr fontId="2" type="noConversion"/>
  </si>
  <si>
    <t>8/19~9/19</t>
    <phoneticPr fontId="2" type="noConversion"/>
  </si>
  <si>
    <t>9/20~10/19</t>
    <phoneticPr fontId="2" type="noConversion"/>
  </si>
  <si>
    <t>10/20~11/21</t>
    <phoneticPr fontId="2" type="noConversion"/>
  </si>
  <si>
    <t>12/1~12/31</t>
    <phoneticPr fontId="2" type="noConversion"/>
  </si>
  <si>
    <t>11/22~12/19</t>
    <phoneticPr fontId="2" type="noConversion"/>
  </si>
  <si>
    <t>12/20~1/17</t>
    <phoneticPr fontId="2" type="noConversion"/>
  </si>
  <si>
    <t>2/1~2/28</t>
    <phoneticPr fontId="2" type="noConversion"/>
  </si>
  <si>
    <t>1/19~2/14</t>
    <phoneticPr fontId="2" type="noConversion"/>
  </si>
  <si>
    <t>3/1~3/31</t>
    <phoneticPr fontId="2" type="noConversion"/>
  </si>
  <si>
    <t>2/15~3/20</t>
    <phoneticPr fontId="2" type="noConversion"/>
  </si>
  <si>
    <t>03.01-03.30</t>
    <phoneticPr fontId="2" type="noConversion"/>
  </si>
  <si>
    <t>01.30-03.01</t>
    <phoneticPr fontId="2" type="noConversion"/>
  </si>
  <si>
    <t>11.30-.12.29</t>
    <phoneticPr fontId="2" type="noConversion"/>
  </si>
  <si>
    <t>12.29-01.30</t>
    <phoneticPr fontId="2" type="noConversion"/>
  </si>
  <si>
    <t>4/1~4/30</t>
    <phoneticPr fontId="2" type="noConversion"/>
  </si>
  <si>
    <t>03.30-04.30</t>
    <phoneticPr fontId="2" type="noConversion"/>
  </si>
  <si>
    <t>3/20~4/19</t>
    <phoneticPr fontId="2" type="noConversion"/>
  </si>
  <si>
    <r>
      <t>與</t>
    </r>
    <r>
      <rPr>
        <sz val="11"/>
        <rFont val="Times New Roman"/>
        <family val="1"/>
      </rPr>
      <t>106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</si>
  <si>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5/1~5/31</t>
    <phoneticPr fontId="2" type="noConversion"/>
  </si>
  <si>
    <t>4/20~5/18</t>
    <phoneticPr fontId="2" type="noConversion"/>
  </si>
  <si>
    <t>3/1~3/31</t>
    <phoneticPr fontId="2" type="noConversion"/>
  </si>
  <si>
    <t>5/1~5/31</t>
    <phoneticPr fontId="2" type="noConversion"/>
  </si>
  <si>
    <t>6/1~6/30</t>
    <phoneticPr fontId="2" type="noConversion"/>
  </si>
  <si>
    <t>05.01-05.30</t>
    <phoneticPr fontId="2" type="noConversion"/>
  </si>
  <si>
    <t>05.30-06.29</t>
    <phoneticPr fontId="2" type="noConversion"/>
  </si>
  <si>
    <t>5/19~6/19</t>
    <phoneticPr fontId="2" type="noConversion"/>
  </si>
  <si>
    <t>6/1~6/30</t>
    <phoneticPr fontId="2" type="noConversion"/>
  </si>
  <si>
    <t>7/1~7/31</t>
    <phoneticPr fontId="2" type="noConversion"/>
  </si>
  <si>
    <t>06.29-07.31</t>
    <phoneticPr fontId="2" type="noConversion"/>
  </si>
  <si>
    <t>6/20~7/19</t>
    <phoneticPr fontId="2" type="noConversion"/>
  </si>
  <si>
    <t>7/1~7/31</t>
    <phoneticPr fontId="2" type="noConversion"/>
  </si>
  <si>
    <t>8/1~8/31</t>
    <phoneticPr fontId="2" type="noConversion"/>
  </si>
  <si>
    <t>8/1-8/31</t>
    <phoneticPr fontId="2" type="noConversion"/>
  </si>
  <si>
    <t>0720-0820</t>
    <phoneticPr fontId="2" type="noConversion"/>
  </si>
  <si>
    <t>0731-0830</t>
    <phoneticPr fontId="2" type="noConversion"/>
  </si>
  <si>
    <r>
      <t>數量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</si>
  <si>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t>9/1~9/30</t>
    <phoneticPr fontId="2" type="noConversion"/>
  </si>
  <si>
    <t>9/1~9/30</t>
    <phoneticPr fontId="2" type="noConversion"/>
  </si>
  <si>
    <t>08/21-09/18</t>
    <phoneticPr fontId="2" type="noConversion"/>
  </si>
  <si>
    <t>08/30-09/28</t>
    <phoneticPr fontId="2" type="noConversion"/>
  </si>
  <si>
    <t>10/1-10/31</t>
    <phoneticPr fontId="2" type="noConversion"/>
  </si>
  <si>
    <t>10/1-10/31</t>
    <phoneticPr fontId="2" type="noConversion"/>
  </si>
  <si>
    <t>09/28-10/31</t>
    <phoneticPr fontId="2" type="noConversion"/>
  </si>
  <si>
    <t>09/19-10/17</t>
    <phoneticPr fontId="2" type="noConversion"/>
  </si>
  <si>
    <t>11/1-11/30</t>
    <phoneticPr fontId="2" type="noConversion"/>
  </si>
  <si>
    <t>10/31-11/30</t>
    <phoneticPr fontId="2" type="noConversion"/>
  </si>
  <si>
    <t>10/18-11/21</t>
    <phoneticPr fontId="2" type="noConversion"/>
  </si>
  <si>
    <t>12/1-12/20</t>
    <phoneticPr fontId="2" type="noConversion"/>
  </si>
  <si>
    <r>
      <t>與</t>
    </r>
    <r>
      <rPr>
        <sz val="11"/>
        <rFont val="Times New Roman"/>
        <family val="1"/>
      </rPr>
      <t>107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</si>
  <si>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11/22~12/18</t>
    <phoneticPr fontId="2" type="noConversion"/>
  </si>
  <si>
    <t>11.30-.12.28</t>
    <phoneticPr fontId="2" type="noConversion"/>
  </si>
  <si>
    <r>
      <t>每月用油</t>
    </r>
    <r>
      <rPr>
        <b/>
        <sz val="12"/>
        <rFont val="Times New Roman"/>
        <family val="1"/>
      </rPr>
      <t/>
    </r>
    <phoneticPr fontId="2" type="noConversion"/>
  </si>
  <si>
    <t>12/21-1/31</t>
    <phoneticPr fontId="2" type="noConversion"/>
  </si>
  <si>
    <t>12/19-01/17</t>
    <phoneticPr fontId="2" type="noConversion"/>
  </si>
  <si>
    <t>12.28-01.29</t>
    <phoneticPr fontId="2" type="noConversion"/>
  </si>
  <si>
    <t>2/1-2/28</t>
    <phoneticPr fontId="2" type="noConversion"/>
  </si>
  <si>
    <t>0118-02/19</t>
    <phoneticPr fontId="2" type="noConversion"/>
  </si>
  <si>
    <t>01.29-02.27</t>
    <phoneticPr fontId="2" type="noConversion"/>
  </si>
  <si>
    <t>3/1-3/31</t>
    <phoneticPr fontId="2" type="noConversion"/>
  </si>
  <si>
    <r>
      <t>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</si>
  <si>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02.27-03.29</t>
    <phoneticPr fontId="2" type="noConversion"/>
  </si>
  <si>
    <t>0220-0320</t>
    <phoneticPr fontId="2" type="noConversion"/>
  </si>
  <si>
    <t>4/1-4/30</t>
    <phoneticPr fontId="2" type="noConversion"/>
  </si>
  <si>
    <t>03.29-04.30</t>
    <phoneticPr fontId="2" type="noConversion"/>
  </si>
  <si>
    <t>0321-0418</t>
    <phoneticPr fontId="2" type="noConversion"/>
  </si>
  <si>
    <t>5/1-5/31</t>
    <phoneticPr fontId="2" type="noConversion"/>
  </si>
  <si>
    <r>
      <t>每月用水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登載資料為當月耗水量</t>
    </r>
    <r>
      <rPr>
        <b/>
        <sz val="12"/>
        <rFont val="Times New Roman"/>
        <family val="1"/>
      </rPr>
      <t>)</t>
    </r>
    <phoneticPr fontId="2" type="noConversion"/>
  </si>
  <si>
    <r>
      <t>每月天然氣用量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登載資料為當月耗氣量</t>
    </r>
    <r>
      <rPr>
        <b/>
        <sz val="12"/>
        <rFont val="Times New Roman"/>
        <family val="1"/>
      </rPr>
      <t>)</t>
    </r>
    <phoneticPr fontId="2" type="noConversion"/>
  </si>
  <si>
    <t>04.30-05.30.</t>
    <phoneticPr fontId="2" type="noConversion"/>
  </si>
  <si>
    <t>0419-0517</t>
    <phoneticPr fontId="2" type="noConversion"/>
  </si>
  <si>
    <t>6/1-6/30</t>
    <phoneticPr fontId="2" type="noConversion"/>
  </si>
  <si>
    <r>
      <t>國立臺灣海洋大學</t>
    </r>
    <r>
      <rPr>
        <b/>
        <sz val="14"/>
        <rFont val="Times New Roman"/>
        <family val="1"/>
      </rPr>
      <t>107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</si>
  <si>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t>國立臺灣海洋大學108年每月用水、用電、用油、用天然氣資料</t>
    <phoneticPr fontId="2" type="noConversion"/>
  </si>
  <si>
    <t>05.30-06.28</t>
    <phoneticPr fontId="2" type="noConversion"/>
  </si>
  <si>
    <t>0518-0618</t>
    <phoneticPr fontId="2" type="noConversion"/>
  </si>
  <si>
    <t>7/1-7/31</t>
  </si>
  <si>
    <t>06.28-07.30.</t>
    <phoneticPr fontId="2" type="noConversion"/>
  </si>
  <si>
    <t>0619-0718</t>
    <phoneticPr fontId="2" type="noConversion"/>
  </si>
  <si>
    <t>8/1-8/31</t>
  </si>
  <si>
    <t>9/1-9/30</t>
  </si>
  <si>
    <t>07.30-08.29.</t>
    <phoneticPr fontId="2" type="noConversion"/>
  </si>
  <si>
    <t>0719-0821</t>
    <phoneticPr fontId="2" type="noConversion"/>
  </si>
  <si>
    <t>10/1-10/31</t>
    <phoneticPr fontId="2" type="noConversion"/>
  </si>
  <si>
    <t>08.29-09.30.</t>
    <phoneticPr fontId="2" type="noConversion"/>
  </si>
  <si>
    <t>09.30-10.30.</t>
    <phoneticPr fontId="2" type="noConversion"/>
  </si>
  <si>
    <t>0822-0918</t>
    <phoneticPr fontId="2" type="noConversion"/>
  </si>
  <si>
    <t>0919-1021</t>
    <phoneticPr fontId="2" type="noConversion"/>
  </si>
  <si>
    <t>11/1-11/30</t>
    <phoneticPr fontId="2" type="noConversion"/>
  </si>
  <si>
    <t>12/1-12/20</t>
    <phoneticPr fontId="2" type="noConversion"/>
  </si>
  <si>
    <t>10.30.-11.29.</t>
    <phoneticPr fontId="2" type="noConversion"/>
  </si>
  <si>
    <t>1022-1121</t>
    <phoneticPr fontId="2" type="noConversion"/>
  </si>
  <si>
    <t>11/1-11/30</t>
    <phoneticPr fontId="2" type="noConversion"/>
  </si>
  <si>
    <t>國立臺灣海洋大學109年每月用水、用電、用油、用天然氣資料</t>
    <phoneticPr fontId="2" type="noConversion"/>
  </si>
  <si>
    <r>
      <t>與</t>
    </r>
    <r>
      <rPr>
        <sz val="11"/>
        <rFont val="Times New Roman"/>
        <family val="1"/>
      </rPr>
      <t>108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</si>
  <si>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11.30-.12.27</t>
    <phoneticPr fontId="2" type="noConversion"/>
  </si>
  <si>
    <t>12.27-01.31</t>
    <phoneticPr fontId="2" type="noConversion"/>
  </si>
  <si>
    <t>01.31-02.27</t>
    <phoneticPr fontId="2" type="noConversion"/>
  </si>
  <si>
    <t>01/16-02/18</t>
    <phoneticPr fontId="2" type="noConversion"/>
  </si>
  <si>
    <t>2/1~2/29</t>
    <phoneticPr fontId="2" type="noConversion"/>
  </si>
  <si>
    <t>0219-0319</t>
    <phoneticPr fontId="2" type="noConversion"/>
  </si>
  <si>
    <t>12/19-01/15</t>
    <phoneticPr fontId="2" type="noConversion"/>
  </si>
  <si>
    <t>本期CO2(公斤)</t>
    <phoneticPr fontId="2" type="noConversion"/>
  </si>
  <si>
    <t>本期CO2(公斤)</t>
  </si>
  <si>
    <t>本期CO2(公斤)</t>
    <phoneticPr fontId="2" type="noConversion"/>
  </si>
  <si>
    <t>0320-0417</t>
    <phoneticPr fontId="2" type="noConversion"/>
  </si>
  <si>
    <t>04.29-05.29.</t>
    <phoneticPr fontId="2" type="noConversion"/>
  </si>
  <si>
    <t>0418-0519</t>
    <phoneticPr fontId="2" type="noConversion"/>
  </si>
  <si>
    <t>02.27-03.30</t>
    <phoneticPr fontId="2" type="noConversion"/>
  </si>
  <si>
    <t>03.30-04.29</t>
    <phoneticPr fontId="2" type="noConversion"/>
  </si>
  <si>
    <t>05.29-06.30</t>
    <phoneticPr fontId="2" type="noConversion"/>
  </si>
  <si>
    <t>0520-0618</t>
    <phoneticPr fontId="2" type="noConversion"/>
  </si>
  <si>
    <t>0619-0717</t>
    <phoneticPr fontId="2" type="noConversion"/>
  </si>
  <si>
    <t>0718-0820</t>
    <phoneticPr fontId="2" type="noConversion"/>
  </si>
  <si>
    <t>07.30-08.28.</t>
    <phoneticPr fontId="2" type="noConversion"/>
  </si>
  <si>
    <t>08.28-09.29.</t>
    <phoneticPr fontId="2" type="noConversion"/>
  </si>
  <si>
    <t>09.29-10.30.</t>
    <phoneticPr fontId="2" type="noConversion"/>
  </si>
  <si>
    <t>國立臺灣海洋大學110年每月用水、用電、用油、用天然氣資料</t>
    <phoneticPr fontId="2" type="noConversion"/>
  </si>
  <si>
    <t>10/1-10/31</t>
    <phoneticPr fontId="2" type="noConversion"/>
  </si>
  <si>
    <t>10.30.-11.30.</t>
    <phoneticPr fontId="2" type="noConversion"/>
  </si>
  <si>
    <t>1022-1120</t>
    <phoneticPr fontId="2" type="noConversion"/>
  </si>
  <si>
    <t>11.30-.12.30</t>
    <phoneticPr fontId="2" type="noConversion"/>
  </si>
  <si>
    <t>12/19-01/18</t>
    <phoneticPr fontId="2" type="noConversion"/>
  </si>
  <si>
    <t>12.30-01.27</t>
    <phoneticPr fontId="2" type="noConversion"/>
  </si>
  <si>
    <t>2/1~2/28</t>
    <phoneticPr fontId="2" type="noConversion"/>
  </si>
  <si>
    <t>01.27-02.26</t>
    <phoneticPr fontId="2" type="noConversion"/>
  </si>
  <si>
    <t>01/19-02/19</t>
    <phoneticPr fontId="2" type="noConversion"/>
  </si>
  <si>
    <t>0220-0318</t>
    <phoneticPr fontId="2" type="noConversion"/>
  </si>
  <si>
    <t>02.26-03.30</t>
    <phoneticPr fontId="2" type="noConversion"/>
  </si>
  <si>
    <t>0319-0419</t>
    <phoneticPr fontId="2" type="noConversion"/>
  </si>
  <si>
    <t>0420-0519</t>
    <phoneticPr fontId="2" type="noConversion"/>
  </si>
  <si>
    <t>04.29-05.28.</t>
    <phoneticPr fontId="2" type="noConversion"/>
  </si>
  <si>
    <t>0520-0617</t>
    <phoneticPr fontId="2" type="noConversion"/>
  </si>
  <si>
    <t>05.28-06.30</t>
    <phoneticPr fontId="2" type="noConversion"/>
  </si>
  <si>
    <t>0618-0719</t>
    <phoneticPr fontId="2" type="noConversion"/>
  </si>
  <si>
    <t>06.30-07.30.</t>
    <phoneticPr fontId="2" type="noConversion"/>
  </si>
  <si>
    <t>0720-0819</t>
    <phoneticPr fontId="2" type="noConversion"/>
  </si>
  <si>
    <t>07.30-08.31.</t>
    <phoneticPr fontId="2" type="noConversion"/>
  </si>
  <si>
    <t>08.31-09.30.</t>
    <phoneticPr fontId="2" type="noConversion"/>
  </si>
  <si>
    <t>0820-0917</t>
    <phoneticPr fontId="2" type="noConversion"/>
  </si>
  <si>
    <t>0918-1020</t>
    <phoneticPr fontId="2" type="noConversion"/>
  </si>
  <si>
    <t>09.30-10.29.</t>
    <phoneticPr fontId="2" type="noConversion"/>
  </si>
  <si>
    <t>10.29.-11.30.</t>
    <phoneticPr fontId="2" type="noConversion"/>
  </si>
  <si>
    <t>1021-1119</t>
    <phoneticPr fontId="2" type="noConversion"/>
  </si>
  <si>
    <t>國立臺灣海洋大學111年每月用水、用電、用油、用天然氣資料</t>
    <phoneticPr fontId="2" type="noConversion"/>
  </si>
  <si>
    <t>與110年同期比較</t>
    <phoneticPr fontId="2" type="noConversion"/>
  </si>
  <si>
    <r>
      <t>水號</t>
    </r>
    <r>
      <rPr>
        <sz val="11"/>
        <color rgb="FFFF0000"/>
        <rFont val="Times New Roman"/>
        <family val="1"/>
      </rPr>
      <t>11-01-0461-001</t>
    </r>
    <phoneticPr fontId="2" type="noConversion"/>
  </si>
  <si>
    <r>
      <t>水號</t>
    </r>
    <r>
      <rPr>
        <sz val="11"/>
        <color rgb="FFFF0000"/>
        <rFont val="Times New Roman"/>
        <family val="1"/>
      </rPr>
      <t>11-01-0453-158</t>
    </r>
    <phoneticPr fontId="2" type="noConversion"/>
  </si>
  <si>
    <t>1120~1217</t>
    <phoneticPr fontId="2" type="noConversion"/>
  </si>
  <si>
    <r>
      <t>水號</t>
    </r>
    <r>
      <rPr>
        <sz val="11"/>
        <color rgb="FFFF0000"/>
        <rFont val="Times New Roman"/>
        <family val="1"/>
      </rPr>
      <t>11-01-0463-009</t>
    </r>
    <phoneticPr fontId="2" type="noConversion"/>
  </si>
  <si>
    <r>
      <t>與</t>
    </r>
    <r>
      <rPr>
        <b/>
        <sz val="11"/>
        <color rgb="FFFF0000"/>
        <rFont val="Times New Roman"/>
        <family val="1"/>
      </rPr>
      <t>110</t>
    </r>
    <r>
      <rPr>
        <b/>
        <sz val="11"/>
        <color rgb="FFFF0000"/>
        <rFont val="新細明體"/>
        <family val="1"/>
        <charset val="136"/>
      </rPr>
      <t>年同期用電比較</t>
    </r>
    <r>
      <rPr>
        <b/>
        <sz val="11"/>
        <color rgb="FFFF0000"/>
        <rFont val="Times New Roman"/>
        <family val="1"/>
      </rPr>
      <t>(</t>
    </r>
    <r>
      <rPr>
        <b/>
        <sz val="11"/>
        <color rgb="FFFF0000"/>
        <rFont val="新細明體"/>
        <family val="1"/>
        <charset val="136"/>
      </rPr>
      <t>度</t>
    </r>
    <r>
      <rPr>
        <b/>
        <sz val="11"/>
        <color rgb="FFFF0000"/>
        <rFont val="Times New Roman"/>
        <family val="1"/>
      </rPr>
      <t>)</t>
    </r>
    <phoneticPr fontId="2" type="noConversion"/>
  </si>
  <si>
    <r>
      <rPr>
        <b/>
        <sz val="12"/>
        <color rgb="FFFF0000"/>
        <rFont val="新細明體"/>
        <family val="1"/>
        <charset val="136"/>
      </rPr>
      <t>與</t>
    </r>
    <r>
      <rPr>
        <b/>
        <sz val="11"/>
        <color rgb="FFFF0000"/>
        <rFont val="Times New Roman"/>
        <family val="1"/>
      </rPr>
      <t>110</t>
    </r>
    <r>
      <rPr>
        <b/>
        <sz val="11"/>
        <color rgb="FFFF0000"/>
        <rFont val="新細明體"/>
        <family val="1"/>
        <charset val="136"/>
      </rPr>
      <t>年同期比較</t>
    </r>
    <phoneticPr fontId="2" type="noConversion"/>
  </si>
  <si>
    <t>12/18-01/17</t>
    <phoneticPr fontId="2" type="noConversion"/>
  </si>
  <si>
    <t>12.29-01.26</t>
    <phoneticPr fontId="2" type="noConversion"/>
  </si>
  <si>
    <t>01/18-02/16</t>
    <phoneticPr fontId="2" type="noConversion"/>
  </si>
  <si>
    <t>01.26-02.25</t>
    <phoneticPr fontId="2" type="noConversion"/>
  </si>
  <si>
    <t>0217-0317</t>
    <phoneticPr fontId="2" type="noConversion"/>
  </si>
  <si>
    <t>02.25-03.31</t>
    <phoneticPr fontId="2" type="noConversion"/>
  </si>
  <si>
    <t>0318-0418</t>
    <phoneticPr fontId="2" type="noConversion"/>
  </si>
  <si>
    <t>03.31-04.29</t>
    <phoneticPr fontId="2" type="noConversion"/>
  </si>
  <si>
    <t>04.29-05.31</t>
    <phoneticPr fontId="2" type="noConversion"/>
  </si>
  <si>
    <t>0419-0518</t>
    <phoneticPr fontId="2" type="noConversion"/>
  </si>
  <si>
    <t>0519-0617</t>
    <phoneticPr fontId="2" type="noConversion"/>
  </si>
  <si>
    <t>05.31-06.30</t>
    <phoneticPr fontId="2" type="noConversion"/>
  </si>
  <si>
    <t>06.30-07.29</t>
    <phoneticPr fontId="2" type="noConversion"/>
  </si>
  <si>
    <t>0720-0818</t>
    <phoneticPr fontId="2" type="noConversion"/>
  </si>
  <si>
    <t>07.29-08.31</t>
    <phoneticPr fontId="2" type="noConversion"/>
  </si>
  <si>
    <t>0819-0919</t>
    <phoneticPr fontId="2" type="noConversion"/>
  </si>
  <si>
    <t>電綜大樓</t>
    <phoneticPr fontId="2" type="noConversion"/>
  </si>
  <si>
    <r>
      <t>水號</t>
    </r>
    <r>
      <rPr>
        <sz val="11"/>
        <color rgb="FFFF0000"/>
        <rFont val="Times New Roman"/>
        <family val="1"/>
      </rPr>
      <t>11-01-0452-065</t>
    </r>
    <phoneticPr fontId="2" type="noConversion"/>
  </si>
  <si>
    <t>09.30-10.31</t>
    <phoneticPr fontId="2" type="noConversion"/>
  </si>
  <si>
    <t>08.31-09.30</t>
    <phoneticPr fontId="2" type="noConversion"/>
  </si>
  <si>
    <t>0920-1019</t>
    <phoneticPr fontId="2" type="noConversion"/>
  </si>
  <si>
    <t>10.31.-11.30</t>
    <phoneticPr fontId="2" type="noConversion"/>
  </si>
  <si>
    <t>1020-1122</t>
    <phoneticPr fontId="2" type="noConversion"/>
  </si>
  <si>
    <t>國立臺灣海洋大學112年每月用水、用電、用油、用天然氣資料</t>
    <phoneticPr fontId="2" type="noConversion"/>
  </si>
  <si>
    <r>
      <t>與</t>
    </r>
    <r>
      <rPr>
        <b/>
        <sz val="11"/>
        <color rgb="FFFF0000"/>
        <rFont val="Times New Roman"/>
        <family val="1"/>
      </rPr>
      <t>111</t>
    </r>
    <r>
      <rPr>
        <b/>
        <sz val="11"/>
        <color rgb="FFFF0000"/>
        <rFont val="新細明體"/>
        <family val="1"/>
        <charset val="136"/>
      </rPr>
      <t>年同期用電比較</t>
    </r>
    <r>
      <rPr>
        <b/>
        <sz val="11"/>
        <color rgb="FFFF0000"/>
        <rFont val="Times New Roman"/>
        <family val="1"/>
      </rPr>
      <t>(</t>
    </r>
    <r>
      <rPr>
        <b/>
        <sz val="11"/>
        <color rgb="FFFF0000"/>
        <rFont val="新細明體"/>
        <family val="1"/>
        <charset val="136"/>
      </rPr>
      <t>度</t>
    </r>
    <r>
      <rPr>
        <b/>
        <sz val="11"/>
        <color rgb="FFFF0000"/>
        <rFont val="Times New Roman"/>
        <family val="1"/>
      </rPr>
      <t>)</t>
    </r>
    <phoneticPr fontId="2" type="noConversion"/>
  </si>
  <si>
    <t>與111年同期比較</t>
    <phoneticPr fontId="2" type="noConversion"/>
  </si>
  <si>
    <r>
      <rPr>
        <b/>
        <sz val="12"/>
        <color rgb="FFFF0000"/>
        <rFont val="新細明體"/>
        <family val="1"/>
        <charset val="136"/>
      </rPr>
      <t>與</t>
    </r>
    <r>
      <rPr>
        <b/>
        <sz val="11"/>
        <color rgb="FFFF0000"/>
        <rFont val="Times New Roman"/>
        <family val="1"/>
      </rPr>
      <t>111</t>
    </r>
    <r>
      <rPr>
        <b/>
        <sz val="11"/>
        <color rgb="FFFF0000"/>
        <rFont val="新細明體"/>
        <family val="1"/>
        <charset val="136"/>
      </rPr>
      <t>年同期比較</t>
    </r>
    <phoneticPr fontId="2" type="noConversion"/>
  </si>
  <si>
    <t>11/23~12/19</t>
    <phoneticPr fontId="2" type="noConversion"/>
  </si>
  <si>
    <t>12.29-01.31</t>
    <phoneticPr fontId="2" type="noConversion"/>
  </si>
  <si>
    <t>12/20-01/13</t>
    <phoneticPr fontId="2" type="noConversion"/>
  </si>
  <si>
    <t>01/14-02/16</t>
    <phoneticPr fontId="2" type="noConversion"/>
  </si>
  <si>
    <t>01.31-02.24</t>
    <phoneticPr fontId="2" type="noConversion"/>
  </si>
  <si>
    <t>02.24-03.30</t>
    <phoneticPr fontId="2" type="noConversion"/>
  </si>
  <si>
    <t>0217-0320</t>
    <phoneticPr fontId="2" type="noConversion"/>
  </si>
  <si>
    <t>03.30-04.28</t>
    <phoneticPr fontId="2" type="noConversion"/>
  </si>
  <si>
    <t>0321-0419</t>
    <phoneticPr fontId="2" type="noConversion"/>
  </si>
  <si>
    <t>04.28-05.31</t>
    <phoneticPr fontId="2" type="noConversion"/>
  </si>
  <si>
    <t>0520-0619</t>
    <phoneticPr fontId="2" type="noConversion"/>
  </si>
  <si>
    <t>06.30-07.31</t>
    <phoneticPr fontId="2" type="noConversion"/>
  </si>
  <si>
    <t>0620-0719</t>
    <phoneticPr fontId="2" type="noConversion"/>
  </si>
  <si>
    <t>07.31-08.31</t>
    <phoneticPr fontId="2" type="noConversion"/>
  </si>
  <si>
    <t>08.31-09.28</t>
    <phoneticPr fontId="2" type="noConversion"/>
  </si>
  <si>
    <t>0819-0918</t>
    <phoneticPr fontId="2" type="noConversion"/>
  </si>
  <si>
    <t>09.28-10.31</t>
    <phoneticPr fontId="2" type="noConversion"/>
  </si>
  <si>
    <t>0919-1020</t>
    <phoneticPr fontId="2" type="noConversion"/>
  </si>
  <si>
    <t>國立臺灣海洋大學113年每月用水、用電、用油、用天然氣資料</t>
    <phoneticPr fontId="2" type="noConversion"/>
  </si>
  <si>
    <r>
      <t>與</t>
    </r>
    <r>
      <rPr>
        <b/>
        <sz val="11"/>
        <color rgb="FFFF0000"/>
        <rFont val="Times New Roman"/>
        <family val="1"/>
      </rPr>
      <t>112</t>
    </r>
    <r>
      <rPr>
        <b/>
        <sz val="11"/>
        <color rgb="FFFF0000"/>
        <rFont val="新細明體"/>
        <family val="1"/>
        <charset val="136"/>
      </rPr>
      <t>年同期用電比較</t>
    </r>
    <r>
      <rPr>
        <b/>
        <sz val="11"/>
        <color rgb="FFFF0000"/>
        <rFont val="Times New Roman"/>
        <family val="1"/>
      </rPr>
      <t>(</t>
    </r>
    <r>
      <rPr>
        <b/>
        <sz val="11"/>
        <color rgb="FFFF0000"/>
        <rFont val="新細明體"/>
        <family val="1"/>
        <charset val="136"/>
      </rPr>
      <t>度</t>
    </r>
    <r>
      <rPr>
        <b/>
        <sz val="11"/>
        <color rgb="FFFF0000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</si>
</sst>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  <numFmt numFmtId="177" formatCode="0.00_ "/>
    <numFmt numFmtId="178" formatCode="#,##0_ "/>
    <numFmt numFmtId="179" formatCode="#,##0.00_ "/>
    <numFmt numFmtId="180" formatCode="#,##0_);[Red]\(#,##0\)"/>
    <numFmt numFmtId="181" formatCode="_-* #,##0_-;\-* #,##0_-;_-* &quot;-&quot;??_-;_-@_-"/>
    <numFmt numFmtId="182" formatCode="#,##0.0_ "/>
    <numFmt numFmtId="183" formatCode="0.00_);[Red]\(0.00\)"/>
    <numFmt numFmtId="184" formatCode="m&quot;月&quot;d&quot;日&quot;"/>
  </numFmts>
  <fonts count="5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0"/>
      <name val="新細明體"/>
      <family val="1"/>
      <charset val="136"/>
    </font>
    <font>
      <sz val="14"/>
      <name val="標楷體"/>
      <family val="4"/>
      <charset val="136"/>
    </font>
    <font>
      <sz val="20"/>
      <name val="全真新細明"/>
      <family val="3"/>
      <charset val="136"/>
    </font>
    <font>
      <sz val="12"/>
      <name val="全真新細明"/>
      <family val="3"/>
      <charset val="136"/>
    </font>
    <font>
      <sz val="14"/>
      <name val="全真新細明"/>
      <family val="3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8"/>
      <color indexed="81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indexed="10"/>
      <name val="新細明體"/>
      <family val="1"/>
      <charset val="136"/>
    </font>
    <font>
      <sz val="11"/>
      <color indexed="10"/>
      <name val="Times New Roman"/>
      <family val="1"/>
    </font>
    <font>
      <b/>
      <sz val="12"/>
      <color indexed="48"/>
      <name val="新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新細明體"/>
      <family val="1"/>
      <charset val="136"/>
    </font>
    <font>
      <sz val="11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全真新細明"/>
      <family val="3"/>
      <charset val="136"/>
    </font>
    <font>
      <b/>
      <sz val="12"/>
      <name val="細明體"/>
      <family val="3"/>
      <charset val="136"/>
    </font>
    <font>
      <b/>
      <sz val="12"/>
      <color indexed="8"/>
      <name val="Times New Roman"/>
      <family val="1"/>
    </font>
    <font>
      <sz val="12"/>
      <name val="細明體"/>
      <family val="3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name val="細明體"/>
      <family val="3"/>
      <charset val="136"/>
    </font>
    <font>
      <b/>
      <sz val="13"/>
      <name val="細明體"/>
      <family val="3"/>
      <charset val="136"/>
    </font>
    <font>
      <b/>
      <sz val="13"/>
      <name val="Times New Roman"/>
      <family val="1"/>
    </font>
    <font>
      <sz val="12"/>
      <name val="新細明體"/>
      <family val="1"/>
      <charset val="136"/>
    </font>
    <font>
      <sz val="10"/>
      <name val="Times New Roman"/>
      <family val="1"/>
    </font>
    <font>
      <sz val="1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1"/>
      <color rgb="FFFF0000"/>
      <name val="新細明體"/>
      <family val="1"/>
      <charset val="136"/>
    </font>
    <font>
      <sz val="11"/>
      <color rgb="FFFF0000"/>
      <name val="Times New Roman"/>
      <family val="1"/>
    </font>
    <font>
      <b/>
      <sz val="11"/>
      <color rgb="FFFF0000"/>
      <name val="新細明體"/>
      <family val="1"/>
      <charset val="136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  <charset val="136"/>
    </font>
    <font>
      <b/>
      <sz val="12"/>
      <color rgb="FFFF000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</cellStyleXfs>
  <cellXfs count="385">
    <xf numFmtId="0" fontId="0" fillId="0" borderId="0" xfId="0"/>
    <xf numFmtId="0" fontId="3" fillId="0" borderId="0" xfId="0" applyFont="1"/>
    <xf numFmtId="176" fontId="3" fillId="0" borderId="0" xfId="2" applyNumberFormat="1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78" fontId="7" fillId="0" borderId="0" xfId="2" applyNumberFormat="1" applyFont="1" applyAlignment="1"/>
    <xf numFmtId="176" fontId="7" fillId="0" borderId="0" xfId="2" applyNumberFormat="1" applyFont="1" applyAlignme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178" fontId="1" fillId="0" borderId="0" xfId="2" applyNumberFormat="1" applyFont="1" applyAlignment="1"/>
    <xf numFmtId="176" fontId="1" fillId="0" borderId="0" xfId="2" applyNumberFormat="1" applyFont="1" applyAlignment="1"/>
    <xf numFmtId="178" fontId="3" fillId="0" borderId="0" xfId="2" applyNumberFormat="1" applyFont="1" applyAlignment="1"/>
    <xf numFmtId="0" fontId="10" fillId="0" borderId="0" xfId="0" applyFont="1"/>
    <xf numFmtId="0" fontId="9" fillId="0" borderId="0" xfId="0" applyFont="1"/>
    <xf numFmtId="178" fontId="9" fillId="0" borderId="0" xfId="0" applyNumberFormat="1" applyFont="1"/>
    <xf numFmtId="41" fontId="3" fillId="0" borderId="0" xfId="2" applyNumberFormat="1" applyFont="1" applyAlignment="1"/>
    <xf numFmtId="0" fontId="9" fillId="0" borderId="1" xfId="0" applyFont="1" applyBorder="1"/>
    <xf numFmtId="0" fontId="11" fillId="0" borderId="1" xfId="0" applyFont="1" applyBorder="1"/>
    <xf numFmtId="181" fontId="9" fillId="0" borderId="0" xfId="0" applyNumberFormat="1" applyFont="1"/>
    <xf numFmtId="178" fontId="8" fillId="0" borderId="0" xfId="0" applyNumberFormat="1" applyFont="1"/>
    <xf numFmtId="181" fontId="0" fillId="0" borderId="0" xfId="1" applyNumberFormat="1" applyFont="1" applyAlignment="1"/>
    <xf numFmtId="179" fontId="9" fillId="0" borderId="0" xfId="2" applyNumberFormat="1" applyFont="1" applyAlignment="1"/>
    <xf numFmtId="179" fontId="9" fillId="0" borderId="0" xfId="1" applyNumberFormat="1" applyFont="1" applyAlignment="1"/>
    <xf numFmtId="0" fontId="0" fillId="0" borderId="0" xfId="0" applyFill="1"/>
    <xf numFmtId="0" fontId="9" fillId="0" borderId="0" xfId="0" applyFont="1" applyFill="1"/>
    <xf numFmtId="0" fontId="1" fillId="0" borderId="0" xfId="0" applyFont="1" applyFill="1"/>
    <xf numFmtId="181" fontId="1" fillId="0" borderId="0" xfId="1" applyNumberForma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5" fillId="0" borderId="0" xfId="0" applyFont="1" applyFill="1"/>
    <xf numFmtId="181" fontId="15" fillId="0" borderId="0" xfId="1" applyNumberFormat="1" applyFont="1" applyFill="1" applyAlignme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78" fontId="16" fillId="2" borderId="0" xfId="2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vertical="center" wrapText="1"/>
    </xf>
    <xf numFmtId="181" fontId="16" fillId="0" borderId="0" xfId="1" applyNumberFormat="1" applyFont="1" applyFill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178" fontId="16" fillId="0" borderId="0" xfId="2" applyNumberFormat="1" applyFont="1" applyAlignment="1">
      <alignment horizontal="center"/>
    </xf>
    <xf numFmtId="178" fontId="16" fillId="0" borderId="0" xfId="2" applyNumberFormat="1" applyFont="1" applyAlignment="1"/>
    <xf numFmtId="176" fontId="16" fillId="0" borderId="0" xfId="2" applyNumberFormat="1" applyFont="1" applyAlignment="1"/>
    <xf numFmtId="176" fontId="16" fillId="0" borderId="0" xfId="2" applyNumberFormat="1" applyFont="1" applyAlignment="1">
      <alignment horizontal="center"/>
    </xf>
    <xf numFmtId="0" fontId="1" fillId="0" borderId="0" xfId="0" applyFont="1" applyFill="1" applyBorder="1"/>
    <xf numFmtId="0" fontId="17" fillId="0" borderId="0" xfId="0" applyFont="1" applyFill="1"/>
    <xf numFmtId="0" fontId="9" fillId="0" borderId="0" xfId="0" applyFont="1" applyBorder="1"/>
    <xf numFmtId="0" fontId="18" fillId="0" borderId="0" xfId="0" applyFont="1" applyFill="1"/>
    <xf numFmtId="0" fontId="18" fillId="3" borderId="0" xfId="0" applyFont="1" applyFill="1"/>
    <xf numFmtId="0" fontId="19" fillId="0" borderId="0" xfId="0" applyFont="1" applyFill="1"/>
    <xf numFmtId="0" fontId="18" fillId="0" borderId="0" xfId="0" applyFont="1"/>
    <xf numFmtId="0" fontId="9" fillId="0" borderId="0" xfId="0" applyFont="1" applyFill="1" applyBorder="1"/>
    <xf numFmtId="0" fontId="19" fillId="3" borderId="0" xfId="0" applyFont="1" applyFill="1"/>
    <xf numFmtId="0" fontId="26" fillId="3" borderId="0" xfId="0" applyFont="1" applyFill="1"/>
    <xf numFmtId="178" fontId="23" fillId="0" borderId="0" xfId="0" applyNumberFormat="1" applyFont="1" applyFill="1"/>
    <xf numFmtId="178" fontId="23" fillId="0" borderId="0" xfId="1" applyNumberFormat="1" applyFont="1" applyFill="1" applyAlignment="1"/>
    <xf numFmtId="0" fontId="23" fillId="0" borderId="0" xfId="0" applyFont="1" applyFill="1"/>
    <xf numFmtId="0" fontId="28" fillId="0" borderId="0" xfId="0" applyFont="1" applyFill="1"/>
    <xf numFmtId="178" fontId="23" fillId="0" borderId="0" xfId="1" applyNumberFormat="1" applyFont="1" applyFill="1" applyAlignment="1">
      <alignment horizontal="right"/>
    </xf>
    <xf numFmtId="178" fontId="23" fillId="0" borderId="0" xfId="2" applyNumberFormat="1" applyFont="1" applyFill="1" applyBorder="1" applyAlignment="1"/>
    <xf numFmtId="178" fontId="23" fillId="0" borderId="0" xfId="1" applyNumberFormat="1" applyFont="1" applyFill="1" applyBorder="1" applyAlignment="1"/>
    <xf numFmtId="178" fontId="23" fillId="3" borderId="0" xfId="0" applyNumberFormat="1" applyFont="1" applyFill="1"/>
    <xf numFmtId="178" fontId="23" fillId="3" borderId="0" xfId="1" applyNumberFormat="1" applyFont="1" applyFill="1" applyAlignment="1"/>
    <xf numFmtId="3" fontId="23" fillId="0" borderId="0" xfId="0" applyNumberFormat="1" applyFont="1" applyFill="1"/>
    <xf numFmtId="178" fontId="23" fillId="3" borderId="0" xfId="2" applyNumberFormat="1" applyFont="1" applyFill="1" applyAlignment="1"/>
    <xf numFmtId="178" fontId="23" fillId="0" borderId="0" xfId="2" applyNumberFormat="1" applyFont="1" applyFill="1" applyAlignment="1"/>
    <xf numFmtId="179" fontId="23" fillId="0" borderId="0" xfId="1" applyNumberFormat="1" applyFont="1" applyFill="1" applyAlignment="1"/>
    <xf numFmtId="179" fontId="23" fillId="0" borderId="0" xfId="2" applyNumberFormat="1" applyFont="1" applyFill="1" applyAlignment="1"/>
    <xf numFmtId="179" fontId="23" fillId="0" borderId="0" xfId="0" applyNumberFormat="1" applyFont="1" applyFill="1"/>
    <xf numFmtId="179" fontId="23" fillId="0" borderId="0" xfId="2" applyNumberFormat="1" applyFont="1" applyFill="1" applyBorder="1" applyAlignment="1"/>
    <xf numFmtId="181" fontId="23" fillId="0" borderId="0" xfId="1" applyNumberFormat="1" applyFont="1" applyFill="1" applyAlignment="1"/>
    <xf numFmtId="178" fontId="23" fillId="3" borderId="0" xfId="1" applyNumberFormat="1" applyFont="1" applyFill="1" applyAlignment="1">
      <alignment horizontal="right"/>
    </xf>
    <xf numFmtId="178" fontId="23" fillId="0" borderId="1" xfId="2" applyNumberFormat="1" applyFont="1" applyFill="1" applyBorder="1" applyAlignment="1"/>
    <xf numFmtId="178" fontId="23" fillId="0" borderId="1" xfId="1" applyNumberFormat="1" applyFont="1" applyFill="1" applyBorder="1" applyAlignment="1"/>
    <xf numFmtId="178" fontId="23" fillId="0" borderId="1" xfId="0" applyNumberFormat="1" applyFont="1" applyFill="1" applyBorder="1"/>
    <xf numFmtId="181" fontId="23" fillId="0" borderId="1" xfId="1" applyNumberFormat="1" applyFont="1" applyFill="1" applyBorder="1" applyAlignment="1"/>
    <xf numFmtId="0" fontId="24" fillId="0" borderId="0" xfId="0" applyFont="1" applyFill="1"/>
    <xf numFmtId="0" fontId="30" fillId="0" borderId="0" xfId="0" applyFont="1" applyFill="1"/>
    <xf numFmtId="181" fontId="24" fillId="0" borderId="0" xfId="1" applyNumberFormat="1" applyFont="1" applyFill="1" applyAlignment="1"/>
    <xf numFmtId="0" fontId="19" fillId="4" borderId="0" xfId="0" applyFont="1" applyFill="1"/>
    <xf numFmtId="0" fontId="26" fillId="4" borderId="0" xfId="0" applyFont="1" applyFill="1"/>
    <xf numFmtId="178" fontId="23" fillId="4" borderId="0" xfId="1" applyNumberFormat="1" applyFont="1" applyFill="1" applyAlignment="1"/>
    <xf numFmtId="0" fontId="19" fillId="4" borderId="2" xfId="0" applyFont="1" applyFill="1" applyBorder="1"/>
    <xf numFmtId="0" fontId="26" fillId="4" borderId="2" xfId="0" applyFont="1" applyFill="1" applyBorder="1"/>
    <xf numFmtId="178" fontId="23" fillId="4" borderId="2" xfId="1" applyNumberFormat="1" applyFont="1" applyFill="1" applyBorder="1" applyAlignment="1"/>
    <xf numFmtId="178" fontId="23" fillId="4" borderId="0" xfId="2" applyNumberFormat="1" applyFont="1" applyFill="1" applyAlignment="1"/>
    <xf numFmtId="178" fontId="23" fillId="4" borderId="2" xfId="2" applyNumberFormat="1" applyFont="1" applyFill="1" applyBorder="1" applyAlignment="1"/>
    <xf numFmtId="179" fontId="23" fillId="4" borderId="0" xfId="2" applyNumberFormat="1" applyFont="1" applyFill="1" applyAlignment="1"/>
    <xf numFmtId="179" fontId="23" fillId="4" borderId="0" xfId="1" applyNumberFormat="1" applyFont="1" applyFill="1" applyAlignment="1"/>
    <xf numFmtId="179" fontId="23" fillId="4" borderId="0" xfId="2" applyNumberFormat="1" applyFont="1" applyFill="1" applyBorder="1" applyAlignment="1"/>
    <xf numFmtId="178" fontId="23" fillId="4" borderId="0" xfId="2" applyNumberFormat="1" applyFont="1" applyFill="1" applyBorder="1" applyAlignment="1"/>
    <xf numFmtId="0" fontId="23" fillId="0" borderId="1" xfId="0" applyFont="1" applyFill="1" applyBorder="1"/>
    <xf numFmtId="183" fontId="23" fillId="0" borderId="0" xfId="1" applyNumberFormat="1" applyFont="1" applyFill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 wrapText="1"/>
    </xf>
    <xf numFmtId="0" fontId="26" fillId="0" borderId="0" xfId="0" applyFont="1" applyAlignment="1">
      <alignment horizontal="left"/>
    </xf>
    <xf numFmtId="0" fontId="26" fillId="0" borderId="0" xfId="0" applyFont="1"/>
    <xf numFmtId="178" fontId="23" fillId="0" borderId="0" xfId="0" applyNumberFormat="1" applyFont="1"/>
    <xf numFmtId="181" fontId="23" fillId="0" borderId="0" xfId="1" applyNumberFormat="1" applyFont="1" applyAlignment="1"/>
    <xf numFmtId="178" fontId="23" fillId="0" borderId="0" xfId="1" applyNumberFormat="1" applyFont="1" applyAlignment="1"/>
    <xf numFmtId="0" fontId="23" fillId="0" borderId="0" xfId="0" applyFont="1"/>
    <xf numFmtId="181" fontId="23" fillId="0" borderId="0" xfId="1" applyNumberFormat="1" applyFont="1" applyAlignment="1">
      <alignment horizontal="right"/>
    </xf>
    <xf numFmtId="178" fontId="23" fillId="0" borderId="1" xfId="2" applyNumberFormat="1" applyFont="1" applyBorder="1" applyAlignment="1"/>
    <xf numFmtId="181" fontId="23" fillId="0" borderId="1" xfId="1" applyNumberFormat="1" applyFont="1" applyBorder="1" applyAlignment="1"/>
    <xf numFmtId="0" fontId="23" fillId="0" borderId="1" xfId="0" applyFont="1" applyBorder="1"/>
    <xf numFmtId="180" fontId="23" fillId="0" borderId="0" xfId="0" applyNumberFormat="1" applyFont="1"/>
    <xf numFmtId="180" fontId="23" fillId="0" borderId="0" xfId="2" applyNumberFormat="1" applyFont="1" applyAlignment="1"/>
    <xf numFmtId="180" fontId="23" fillId="0" borderId="0" xfId="1" applyNumberFormat="1" applyFont="1" applyAlignment="1"/>
    <xf numFmtId="183" fontId="23" fillId="0" borderId="0" xfId="1" applyNumberFormat="1" applyFont="1" applyAlignment="1"/>
    <xf numFmtId="179" fontId="23" fillId="0" borderId="0" xfId="1" applyNumberFormat="1" applyFont="1" applyAlignment="1"/>
    <xf numFmtId="179" fontId="23" fillId="0" borderId="0" xfId="0" applyNumberFormat="1" applyFont="1"/>
    <xf numFmtId="178" fontId="23" fillId="0" borderId="0" xfId="2" applyNumberFormat="1" applyFont="1" applyAlignment="1"/>
    <xf numFmtId="181" fontId="23" fillId="0" borderId="0" xfId="1" applyNumberFormat="1" applyFont="1" applyBorder="1" applyAlignment="1"/>
    <xf numFmtId="178" fontId="23" fillId="0" borderId="0" xfId="0" applyNumberFormat="1" applyFont="1" applyBorder="1"/>
    <xf numFmtId="178" fontId="23" fillId="0" borderId="0" xfId="1" applyNumberFormat="1" applyFont="1" applyBorder="1" applyAlignment="1"/>
    <xf numFmtId="178" fontId="23" fillId="0" borderId="0" xfId="0" applyNumberFormat="1" applyFont="1" applyBorder="1" applyAlignment="1">
      <alignment horizontal="right" vertical="center"/>
    </xf>
    <xf numFmtId="181" fontId="23" fillId="0" borderId="0" xfId="0" applyNumberFormat="1" applyFont="1"/>
    <xf numFmtId="178" fontId="23" fillId="0" borderId="0" xfId="2" applyNumberFormat="1" applyFont="1" applyBorder="1" applyAlignment="1"/>
    <xf numFmtId="0" fontId="23" fillId="0" borderId="0" xfId="0" applyFont="1" applyBorder="1"/>
    <xf numFmtId="179" fontId="23" fillId="0" borderId="0" xfId="2" applyNumberFormat="1" applyFont="1" applyAlignment="1"/>
    <xf numFmtId="0" fontId="24" fillId="0" borderId="0" xfId="0" applyFont="1" applyFill="1" applyAlignment="1">
      <alignment horizontal="left"/>
    </xf>
    <xf numFmtId="0" fontId="10" fillId="3" borderId="0" xfId="0" applyFont="1" applyFill="1"/>
    <xf numFmtId="0" fontId="16" fillId="3" borderId="0" xfId="0" applyFont="1" applyFill="1"/>
    <xf numFmtId="0" fontId="16" fillId="4" borderId="0" xfId="0" applyFont="1" applyFill="1"/>
    <xf numFmtId="178" fontId="23" fillId="4" borderId="0" xfId="0" applyNumberFormat="1" applyFont="1" applyFill="1"/>
    <xf numFmtId="179" fontId="23" fillId="4" borderId="0" xfId="0" applyNumberFormat="1" applyFont="1" applyFill="1"/>
    <xf numFmtId="0" fontId="16" fillId="4" borderId="2" xfId="0" applyFont="1" applyFill="1" applyBorder="1"/>
    <xf numFmtId="0" fontId="24" fillId="4" borderId="0" xfId="0" applyFont="1" applyFill="1"/>
    <xf numFmtId="0" fontId="24" fillId="4" borderId="0" xfId="0" applyFont="1" applyFill="1" applyBorder="1"/>
    <xf numFmtId="0" fontId="24" fillId="4" borderId="2" xfId="0" applyFont="1" applyFill="1" applyBorder="1"/>
    <xf numFmtId="181" fontId="23" fillId="3" borderId="0" xfId="1" applyNumberFormat="1" applyFont="1" applyFill="1" applyAlignment="1"/>
    <xf numFmtId="181" fontId="23" fillId="3" borderId="0" xfId="1" applyNumberFormat="1" applyFont="1" applyFill="1" applyAlignment="1">
      <alignment horizontal="right"/>
    </xf>
    <xf numFmtId="181" fontId="23" fillId="4" borderId="0" xfId="1" applyNumberFormat="1" applyFont="1" applyFill="1" applyAlignment="1"/>
    <xf numFmtId="180" fontId="23" fillId="3" borderId="0" xfId="0" applyNumberFormat="1" applyFont="1" applyFill="1"/>
    <xf numFmtId="180" fontId="23" fillId="3" borderId="0" xfId="2" applyNumberFormat="1" applyFont="1" applyFill="1" applyAlignment="1"/>
    <xf numFmtId="180" fontId="23" fillId="3" borderId="0" xfId="1" applyNumberFormat="1" applyFont="1" applyFill="1" applyAlignment="1"/>
    <xf numFmtId="180" fontId="23" fillId="4" borderId="0" xfId="2" applyNumberFormat="1" applyFont="1" applyFill="1" applyAlignment="1"/>
    <xf numFmtId="180" fontId="23" fillId="4" borderId="0" xfId="0" applyNumberFormat="1" applyFont="1" applyFill="1"/>
    <xf numFmtId="178" fontId="23" fillId="4" borderId="2" xfId="0" applyNumberFormat="1" applyFont="1" applyFill="1" applyBorder="1"/>
    <xf numFmtId="0" fontId="26" fillId="4" borderId="0" xfId="0" applyFont="1" applyFill="1" applyBorder="1"/>
    <xf numFmtId="0" fontId="26" fillId="5" borderId="0" xfId="0" applyFont="1" applyFill="1"/>
    <xf numFmtId="0" fontId="27" fillId="5" borderId="0" xfId="0" applyFont="1" applyFill="1"/>
    <xf numFmtId="0" fontId="11" fillId="0" borderId="0" xfId="0" applyFont="1" applyBorder="1"/>
    <xf numFmtId="178" fontId="8" fillId="0" borderId="0" xfId="0" applyNumberFormat="1" applyFont="1" applyBorder="1"/>
    <xf numFmtId="178" fontId="23" fillId="3" borderId="0" xfId="0" applyNumberFormat="1" applyFont="1" applyFill="1" applyBorder="1"/>
    <xf numFmtId="178" fontId="23" fillId="3" borderId="0" xfId="1" applyNumberFormat="1" applyFont="1" applyFill="1" applyBorder="1" applyAlignment="1"/>
    <xf numFmtId="178" fontId="23" fillId="3" borderId="0" xfId="0" applyNumberFormat="1" applyFont="1" applyFill="1" applyBorder="1" applyAlignment="1">
      <alignment horizontal="right" vertical="center"/>
    </xf>
    <xf numFmtId="181" fontId="23" fillId="3" borderId="0" xfId="1" applyNumberFormat="1" applyFont="1" applyFill="1" applyBorder="1" applyAlignment="1"/>
    <xf numFmtId="178" fontId="23" fillId="3" borderId="0" xfId="0" applyNumberFormat="1" applyFont="1" applyFill="1" applyBorder="1" applyAlignment="1">
      <alignment horizontal="right"/>
    </xf>
    <xf numFmtId="178" fontId="23" fillId="4" borderId="0" xfId="1" applyNumberFormat="1" applyFont="1" applyFill="1" applyBorder="1" applyAlignment="1"/>
    <xf numFmtId="180" fontId="23" fillId="4" borderId="2" xfId="0" applyNumberFormat="1" applyFont="1" applyFill="1" applyBorder="1"/>
    <xf numFmtId="180" fontId="23" fillId="4" borderId="2" xfId="2" applyNumberFormat="1" applyFont="1" applyFill="1" applyBorder="1" applyAlignment="1"/>
    <xf numFmtId="0" fontId="16" fillId="6" borderId="0" xfId="0" applyFont="1" applyFill="1"/>
    <xf numFmtId="0" fontId="10" fillId="6" borderId="0" xfId="0" applyFont="1" applyFill="1"/>
    <xf numFmtId="0" fontId="16" fillId="6" borderId="2" xfId="0" applyFont="1" applyFill="1" applyBorder="1"/>
    <xf numFmtId="0" fontId="10" fillId="6" borderId="2" xfId="0" applyFont="1" applyFill="1" applyBorder="1"/>
    <xf numFmtId="41" fontId="23" fillId="0" borderId="0" xfId="2" applyNumberFormat="1" applyFont="1" applyAlignment="1"/>
    <xf numFmtId="0" fontId="34" fillId="0" borderId="0" xfId="0" applyFont="1"/>
    <xf numFmtId="41" fontId="23" fillId="0" borderId="0" xfId="0" applyNumberFormat="1" applyFont="1"/>
    <xf numFmtId="41" fontId="23" fillId="3" borderId="0" xfId="2" applyNumberFormat="1" applyFont="1" applyFill="1" applyAlignment="1"/>
    <xf numFmtId="41" fontId="23" fillId="3" borderId="0" xfId="0" applyNumberFormat="1" applyFont="1" applyFill="1"/>
    <xf numFmtId="178" fontId="23" fillId="6" borderId="0" xfId="0" applyNumberFormat="1" applyFont="1" applyFill="1"/>
    <xf numFmtId="178" fontId="23" fillId="6" borderId="0" xfId="2" applyNumberFormat="1" applyFont="1" applyFill="1" applyAlignment="1"/>
    <xf numFmtId="181" fontId="23" fillId="6" borderId="0" xfId="1" applyNumberFormat="1" applyFont="1" applyFill="1" applyAlignment="1"/>
    <xf numFmtId="178" fontId="23" fillId="6" borderId="2" xfId="0" applyNumberFormat="1" applyFont="1" applyFill="1" applyBorder="1"/>
    <xf numFmtId="178" fontId="23" fillId="6" borderId="2" xfId="2" applyNumberFormat="1" applyFont="1" applyFill="1" applyBorder="1" applyAlignment="1"/>
    <xf numFmtId="181" fontId="23" fillId="6" borderId="2" xfId="1" applyNumberFormat="1" applyFont="1" applyFill="1" applyBorder="1" applyAlignment="1"/>
    <xf numFmtId="176" fontId="23" fillId="0" borderId="0" xfId="2" applyNumberFormat="1" applyFont="1" applyAlignment="1"/>
    <xf numFmtId="179" fontId="23" fillId="6" borderId="0" xfId="2" applyNumberFormat="1" applyFont="1" applyFill="1" applyAlignment="1"/>
    <xf numFmtId="0" fontId="28" fillId="0" borderId="0" xfId="0" applyFont="1"/>
    <xf numFmtId="0" fontId="28" fillId="0" borderId="0" xfId="0" applyFont="1" applyBorder="1"/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81" fontId="1" fillId="0" borderId="0" xfId="1" applyNumberFormat="1" applyFont="1" applyFill="1" applyAlignment="1"/>
    <xf numFmtId="10" fontId="23" fillId="0" borderId="0" xfId="1" applyNumberFormat="1" applyFont="1" applyFill="1" applyAlignment="1"/>
    <xf numFmtId="0" fontId="19" fillId="0" borderId="0" xfId="0" applyFont="1" applyFill="1" applyAlignment="1">
      <alignment horizontal="center"/>
    </xf>
    <xf numFmtId="177" fontId="23" fillId="0" borderId="0" xfId="1" applyNumberFormat="1" applyFont="1" applyFill="1" applyAlignment="1"/>
    <xf numFmtId="0" fontId="37" fillId="0" borderId="0" xfId="0" applyFont="1" applyFill="1" applyAlignment="1">
      <alignment horizontal="center"/>
    </xf>
    <xf numFmtId="3" fontId="23" fillId="3" borderId="0" xfId="0" applyNumberFormat="1" applyFont="1" applyFill="1"/>
    <xf numFmtId="0" fontId="23" fillId="3" borderId="0" xfId="0" applyFont="1" applyFill="1"/>
    <xf numFmtId="181" fontId="23" fillId="3" borderId="0" xfId="0" applyNumberFormat="1" applyFont="1" applyFill="1"/>
    <xf numFmtId="0" fontId="16" fillId="0" borderId="3" xfId="0" applyFont="1" applyFill="1" applyBorder="1"/>
    <xf numFmtId="0" fontId="26" fillId="0" borderId="3" xfId="0" applyFont="1" applyFill="1" applyBorder="1"/>
    <xf numFmtId="0" fontId="26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18" fillId="0" borderId="3" xfId="0" applyFont="1" applyFill="1" applyBorder="1"/>
    <xf numFmtId="0" fontId="26" fillId="3" borderId="3" xfId="0" applyFont="1" applyFill="1" applyBorder="1"/>
    <xf numFmtId="0" fontId="18" fillId="3" borderId="3" xfId="0" applyFont="1" applyFill="1" applyBorder="1"/>
    <xf numFmtId="0" fontId="26" fillId="4" borderId="3" xfId="0" applyFont="1" applyFill="1" applyBorder="1"/>
    <xf numFmtId="0" fontId="20" fillId="3" borderId="3" xfId="0" applyFont="1" applyFill="1" applyBorder="1"/>
    <xf numFmtId="0" fontId="20" fillId="0" borderId="3" xfId="0" applyFont="1" applyFill="1" applyBorder="1"/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/>
    <xf numFmtId="0" fontId="19" fillId="0" borderId="5" xfId="0" applyFont="1" applyFill="1" applyBorder="1" applyAlignment="1">
      <alignment vertical="center" wrapText="1"/>
    </xf>
    <xf numFmtId="0" fontId="19" fillId="3" borderId="4" xfId="0" applyFont="1" applyFill="1" applyBorder="1"/>
    <xf numFmtId="0" fontId="19" fillId="3" borderId="5" xfId="0" applyFont="1" applyFill="1" applyBorder="1"/>
    <xf numFmtId="0" fontId="18" fillId="0" borderId="6" xfId="0" applyFont="1" applyFill="1" applyBorder="1"/>
    <xf numFmtId="178" fontId="16" fillId="2" borderId="3" xfId="2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178" fontId="23" fillId="0" borderId="3" xfId="0" applyNumberFormat="1" applyFont="1" applyFill="1" applyBorder="1" applyAlignment="1">
      <alignment vertical="center"/>
    </xf>
    <xf numFmtId="178" fontId="23" fillId="0" borderId="3" xfId="1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178" fontId="23" fillId="0" borderId="3" xfId="1" applyNumberFormat="1" applyFont="1" applyFill="1" applyBorder="1" applyAlignment="1">
      <alignment horizontal="right" vertical="center"/>
    </xf>
    <xf numFmtId="178" fontId="23" fillId="3" borderId="3" xfId="0" applyNumberFormat="1" applyFont="1" applyFill="1" applyBorder="1" applyAlignment="1">
      <alignment vertical="center"/>
    </xf>
    <xf numFmtId="178" fontId="23" fillId="3" borderId="3" xfId="1" applyNumberFormat="1" applyFont="1" applyFill="1" applyBorder="1" applyAlignment="1">
      <alignment vertical="center"/>
    </xf>
    <xf numFmtId="178" fontId="23" fillId="3" borderId="3" xfId="1" applyNumberFormat="1" applyFont="1" applyFill="1" applyBorder="1" applyAlignment="1">
      <alignment horizontal="right" vertical="center"/>
    </xf>
    <xf numFmtId="178" fontId="23" fillId="4" borderId="3" xfId="1" applyNumberFormat="1" applyFont="1" applyFill="1" applyBorder="1" applyAlignment="1">
      <alignment vertical="center"/>
    </xf>
    <xf numFmtId="178" fontId="19" fillId="0" borderId="3" xfId="2" applyNumberFormat="1" applyFont="1" applyFill="1" applyBorder="1" applyAlignment="1">
      <alignment horizontal="center" vertical="center"/>
    </xf>
    <xf numFmtId="178" fontId="23" fillId="0" borderId="3" xfId="2" applyNumberFormat="1" applyFont="1" applyFill="1" applyBorder="1" applyAlignment="1">
      <alignment vertical="center"/>
    </xf>
    <xf numFmtId="178" fontId="23" fillId="3" borderId="3" xfId="2" applyNumberFormat="1" applyFont="1" applyFill="1" applyBorder="1" applyAlignment="1">
      <alignment vertical="center"/>
    </xf>
    <xf numFmtId="178" fontId="23" fillId="4" borderId="3" xfId="2" applyNumberFormat="1" applyFont="1" applyFill="1" applyBorder="1" applyAlignment="1">
      <alignment vertical="center"/>
    </xf>
    <xf numFmtId="181" fontId="23" fillId="0" borderId="3" xfId="1" applyNumberFormat="1" applyFont="1" applyFill="1" applyBorder="1" applyAlignment="1">
      <alignment vertical="center"/>
    </xf>
    <xf numFmtId="179" fontId="23" fillId="0" borderId="3" xfId="1" applyNumberFormat="1" applyFont="1" applyFill="1" applyBorder="1" applyAlignment="1">
      <alignment vertical="center"/>
    </xf>
    <xf numFmtId="179" fontId="23" fillId="0" borderId="3" xfId="2" applyNumberFormat="1" applyFont="1" applyFill="1" applyBorder="1" applyAlignment="1">
      <alignment vertical="center"/>
    </xf>
    <xf numFmtId="179" fontId="23" fillId="4" borderId="3" xfId="2" applyNumberFormat="1" applyFont="1" applyFill="1" applyBorder="1" applyAlignment="1">
      <alignment vertical="center"/>
    </xf>
    <xf numFmtId="179" fontId="23" fillId="0" borderId="3" xfId="0" applyNumberFormat="1" applyFont="1" applyFill="1" applyBorder="1" applyAlignment="1">
      <alignment vertical="center"/>
    </xf>
    <xf numFmtId="0" fontId="23" fillId="4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182" fontId="23" fillId="3" borderId="3" xfId="0" applyNumberFormat="1" applyFont="1" applyFill="1" applyBorder="1" applyAlignment="1">
      <alignment vertical="center"/>
    </xf>
    <xf numFmtId="178" fontId="23" fillId="4" borderId="3" xfId="0" applyNumberFormat="1" applyFont="1" applyFill="1" applyBorder="1" applyAlignment="1">
      <alignment vertical="center"/>
    </xf>
    <xf numFmtId="178" fontId="40" fillId="0" borderId="3" xfId="2" applyNumberFormat="1" applyFont="1" applyFill="1" applyBorder="1" applyAlignment="1">
      <alignment horizontal="center" vertical="center"/>
    </xf>
    <xf numFmtId="178" fontId="27" fillId="0" borderId="3" xfId="1" applyNumberFormat="1" applyFont="1" applyFill="1" applyBorder="1" applyAlignment="1">
      <alignment horizontal="center" vertical="center"/>
    </xf>
    <xf numFmtId="178" fontId="27" fillId="0" borderId="3" xfId="0" applyNumberFormat="1" applyFont="1" applyFill="1" applyBorder="1" applyAlignment="1">
      <alignment horizontal="center" vertical="center"/>
    </xf>
    <xf numFmtId="178" fontId="40" fillId="0" borderId="3" xfId="1" applyNumberFormat="1" applyFont="1" applyFill="1" applyBorder="1" applyAlignment="1">
      <alignment horizontal="center" vertical="center"/>
    </xf>
    <xf numFmtId="179" fontId="23" fillId="4" borderId="3" xfId="0" applyNumberFormat="1" applyFont="1" applyFill="1" applyBorder="1" applyAlignment="1">
      <alignment vertical="center"/>
    </xf>
    <xf numFmtId="0" fontId="44" fillId="0" borderId="0" xfId="0" applyFont="1"/>
    <xf numFmtId="0" fontId="35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vertical="center"/>
    </xf>
    <xf numFmtId="0" fontId="18" fillId="0" borderId="3" xfId="0" applyFont="1" applyFill="1" applyBorder="1" applyAlignment="1"/>
    <xf numFmtId="0" fontId="45" fillId="0" borderId="0" xfId="0" applyFont="1" applyFill="1" applyAlignment="1">
      <alignment horizontal="center"/>
    </xf>
    <xf numFmtId="178" fontId="45" fillId="0" borderId="3" xfId="2" applyNumberFormat="1" applyFont="1" applyFill="1" applyBorder="1" applyAlignment="1">
      <alignment horizontal="center" vertical="center"/>
    </xf>
    <xf numFmtId="178" fontId="45" fillId="0" borderId="3" xfId="1" applyNumberFormat="1" applyFont="1" applyFill="1" applyBorder="1" applyAlignment="1">
      <alignment horizontal="center" vertical="center"/>
    </xf>
    <xf numFmtId="182" fontId="23" fillId="4" borderId="4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center"/>
    </xf>
    <xf numFmtId="184" fontId="19" fillId="0" borderId="3" xfId="0" applyNumberFormat="1" applyFont="1" applyFill="1" applyBorder="1" applyAlignment="1">
      <alignment horizontal="center"/>
    </xf>
    <xf numFmtId="178" fontId="16" fillId="2" borderId="3" xfId="2" applyNumberFormat="1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178" fontId="23" fillId="0" borderId="3" xfId="0" applyNumberFormat="1" applyFont="1" applyFill="1" applyBorder="1"/>
    <xf numFmtId="178" fontId="23" fillId="0" borderId="3" xfId="1" applyNumberFormat="1" applyFont="1" applyFill="1" applyBorder="1" applyAlignment="1"/>
    <xf numFmtId="0" fontId="23" fillId="0" borderId="3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3" xfId="0" applyFont="1" applyFill="1" applyBorder="1"/>
    <xf numFmtId="0" fontId="19" fillId="0" borderId="3" xfId="0" applyFont="1" applyFill="1" applyBorder="1" applyAlignment="1">
      <alignment vertical="center" wrapText="1"/>
    </xf>
    <xf numFmtId="178" fontId="23" fillId="0" borderId="3" xfId="1" applyNumberFormat="1" applyFont="1" applyFill="1" applyBorder="1" applyAlignment="1">
      <alignment horizontal="right"/>
    </xf>
    <xf numFmtId="178" fontId="23" fillId="3" borderId="3" xfId="0" applyNumberFormat="1" applyFont="1" applyFill="1" applyBorder="1"/>
    <xf numFmtId="178" fontId="23" fillId="3" borderId="3" xfId="1" applyNumberFormat="1" applyFont="1" applyFill="1" applyBorder="1" applyAlignment="1"/>
    <xf numFmtId="0" fontId="19" fillId="3" borderId="3" xfId="0" applyFont="1" applyFill="1" applyBorder="1"/>
    <xf numFmtId="178" fontId="23" fillId="3" borderId="3" xfId="1" applyNumberFormat="1" applyFont="1" applyFill="1" applyBorder="1" applyAlignment="1">
      <alignment horizontal="right"/>
    </xf>
    <xf numFmtId="0" fontId="19" fillId="4" borderId="3" xfId="0" applyFont="1" applyFill="1" applyBorder="1"/>
    <xf numFmtId="178" fontId="23" fillId="4" borderId="3" xfId="1" applyNumberFormat="1" applyFont="1" applyFill="1" applyBorder="1" applyAlignment="1"/>
    <xf numFmtId="178" fontId="23" fillId="4" borderId="3" xfId="0" applyNumberFormat="1" applyFont="1" applyFill="1" applyBorder="1"/>
    <xf numFmtId="178" fontId="40" fillId="0" borderId="3" xfId="2" applyNumberFormat="1" applyFont="1" applyFill="1" applyBorder="1" applyAlignment="1">
      <alignment horizontal="center"/>
    </xf>
    <xf numFmtId="178" fontId="40" fillId="0" borderId="3" xfId="1" applyNumberFormat="1" applyFont="1" applyFill="1" applyBorder="1" applyAlignment="1">
      <alignment horizontal="center"/>
    </xf>
    <xf numFmtId="178" fontId="27" fillId="0" borderId="3" xfId="0" applyNumberFormat="1" applyFont="1" applyFill="1" applyBorder="1" applyAlignment="1">
      <alignment horizontal="center"/>
    </xf>
    <xf numFmtId="178" fontId="27" fillId="0" borderId="3" xfId="1" applyNumberFormat="1" applyFont="1" applyFill="1" applyBorder="1" applyAlignment="1">
      <alignment horizontal="center"/>
    </xf>
    <xf numFmtId="0" fontId="27" fillId="3" borderId="3" xfId="0" applyFont="1" applyFill="1" applyBorder="1"/>
    <xf numFmtId="178" fontId="29" fillId="3" borderId="3" xfId="1" applyNumberFormat="1" applyFont="1" applyFill="1" applyBorder="1" applyAlignment="1"/>
    <xf numFmtId="0" fontId="27" fillId="0" borderId="3" xfId="0" applyFont="1" applyFill="1" applyBorder="1"/>
    <xf numFmtId="178" fontId="29" fillId="0" borderId="3" xfId="1" applyNumberFormat="1" applyFont="1" applyFill="1" applyBorder="1" applyAlignment="1"/>
    <xf numFmtId="178" fontId="23" fillId="3" borderId="3" xfId="2" applyNumberFormat="1" applyFont="1" applyFill="1" applyBorder="1" applyAlignment="1"/>
    <xf numFmtId="178" fontId="23" fillId="0" borderId="3" xfId="2" applyNumberFormat="1" applyFont="1" applyFill="1" applyBorder="1" applyAlignment="1"/>
    <xf numFmtId="178" fontId="23" fillId="4" borderId="3" xfId="2" applyNumberFormat="1" applyFont="1" applyFill="1" applyBorder="1" applyAlignment="1"/>
    <xf numFmtId="181" fontId="23" fillId="0" borderId="3" xfId="1" applyNumberFormat="1" applyFont="1" applyFill="1" applyBorder="1" applyAlignment="1"/>
    <xf numFmtId="179" fontId="23" fillId="0" borderId="3" xfId="1" applyNumberFormat="1" applyFont="1" applyFill="1" applyBorder="1" applyAlignment="1"/>
    <xf numFmtId="179" fontId="23" fillId="0" borderId="3" xfId="2" applyNumberFormat="1" applyFont="1" applyFill="1" applyBorder="1" applyAlignment="1"/>
    <xf numFmtId="179" fontId="23" fillId="4" borderId="3" xfId="2" applyNumberFormat="1" applyFont="1" applyFill="1" applyBorder="1" applyAlignment="1"/>
    <xf numFmtId="179" fontId="23" fillId="4" borderId="3" xfId="0" applyNumberFormat="1" applyFont="1" applyFill="1" applyBorder="1"/>
    <xf numFmtId="182" fontId="28" fillId="0" borderId="3" xfId="0" applyNumberFormat="1" applyFont="1" applyFill="1" applyBorder="1"/>
    <xf numFmtId="179" fontId="23" fillId="0" borderId="3" xfId="0" applyNumberFormat="1" applyFont="1" applyFill="1" applyBorder="1"/>
    <xf numFmtId="0" fontId="36" fillId="0" borderId="3" xfId="0" applyFont="1" applyBorder="1" applyAlignment="1">
      <alignment horizontal="right"/>
    </xf>
    <xf numFmtId="183" fontId="23" fillId="0" borderId="3" xfId="1" applyNumberFormat="1" applyFont="1" applyFill="1" applyBorder="1" applyAlignment="1"/>
    <xf numFmtId="0" fontId="18" fillId="4" borderId="3" xfId="0" applyFont="1" applyFill="1" applyBorder="1"/>
    <xf numFmtId="0" fontId="17" fillId="0" borderId="3" xfId="0" applyFont="1" applyFill="1" applyBorder="1"/>
    <xf numFmtId="10" fontId="17" fillId="0" borderId="3" xfId="0" applyNumberFormat="1" applyFont="1" applyFill="1" applyBorder="1"/>
    <xf numFmtId="181" fontId="17" fillId="0" borderId="3" xfId="0" applyNumberFormat="1" applyFont="1" applyFill="1" applyBorder="1"/>
    <xf numFmtId="178" fontId="17" fillId="0" borderId="3" xfId="0" applyNumberFormat="1" applyFont="1" applyFill="1" applyBorder="1"/>
    <xf numFmtId="181" fontId="40" fillId="0" borderId="3" xfId="1" applyNumberFormat="1" applyFont="1" applyFill="1" applyBorder="1" applyAlignment="1">
      <alignment horizontal="center" vertical="center"/>
    </xf>
    <xf numFmtId="178" fontId="19" fillId="0" borderId="3" xfId="1" applyNumberFormat="1" applyFont="1" applyFill="1" applyBorder="1" applyAlignment="1">
      <alignment horizontal="center" vertical="center"/>
    </xf>
    <xf numFmtId="178" fontId="19" fillId="0" borderId="3" xfId="0" applyNumberFormat="1" applyFont="1" applyFill="1" applyBorder="1" applyAlignment="1">
      <alignment horizontal="center" vertical="center"/>
    </xf>
    <xf numFmtId="183" fontId="23" fillId="0" borderId="3" xfId="1" applyNumberFormat="1" applyFont="1" applyFill="1" applyBorder="1" applyAlignment="1">
      <alignment vertical="center"/>
    </xf>
    <xf numFmtId="0" fontId="35" fillId="2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178" fontId="23" fillId="8" borderId="3" xfId="0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horizontal="center"/>
    </xf>
    <xf numFmtId="178" fontId="23" fillId="9" borderId="3" xfId="0" applyNumberFormat="1" applyFont="1" applyFill="1" applyBorder="1" applyAlignment="1">
      <alignment vertical="center"/>
    </xf>
    <xf numFmtId="0" fontId="0" fillId="0" borderId="3" xfId="0" applyBorder="1"/>
    <xf numFmtId="178" fontId="48" fillId="0" borderId="3" xfId="0" applyNumberFormat="1" applyFont="1" applyFill="1" applyBorder="1" applyAlignment="1">
      <alignment vertical="center"/>
    </xf>
    <xf numFmtId="178" fontId="48" fillId="3" borderId="3" xfId="0" applyNumberFormat="1" applyFont="1" applyFill="1" applyBorder="1" applyAlignment="1">
      <alignment vertical="center"/>
    </xf>
    <xf numFmtId="179" fontId="23" fillId="9" borderId="3" xfId="0" applyNumberFormat="1" applyFont="1" applyFill="1" applyBorder="1"/>
    <xf numFmtId="178" fontId="23" fillId="10" borderId="3" xfId="0" applyNumberFormat="1" applyFont="1" applyFill="1" applyBorder="1" applyAlignment="1">
      <alignment vertical="center"/>
    </xf>
    <xf numFmtId="178" fontId="23" fillId="10" borderId="3" xfId="2" applyNumberFormat="1" applyFont="1" applyFill="1" applyBorder="1" applyAlignment="1">
      <alignment vertical="center"/>
    </xf>
    <xf numFmtId="178" fontId="23" fillId="10" borderId="3" xfId="3" applyNumberFormat="1" applyFont="1" applyFill="1" applyBorder="1" applyAlignment="1">
      <alignment vertical="center"/>
    </xf>
    <xf numFmtId="179" fontId="23" fillId="10" borderId="3" xfId="2" applyNumberFormat="1" applyFont="1" applyFill="1" applyBorder="1" applyAlignment="1">
      <alignment vertical="center"/>
    </xf>
    <xf numFmtId="178" fontId="23" fillId="11" borderId="0" xfId="0" applyNumberFormat="1" applyFont="1" applyFill="1"/>
    <xf numFmtId="0" fontId="23" fillId="11" borderId="0" xfId="0" applyFont="1" applyFill="1"/>
    <xf numFmtId="180" fontId="23" fillId="11" borderId="0" xfId="0" applyNumberFormat="1" applyFont="1" applyFill="1"/>
    <xf numFmtId="178" fontId="48" fillId="3" borderId="3" xfId="0" applyNumberFormat="1" applyFont="1" applyFill="1" applyBorder="1" applyAlignment="1">
      <alignment vertical="center"/>
    </xf>
    <xf numFmtId="178" fontId="48" fillId="0" borderId="3" xfId="1" applyNumberFormat="1" applyFont="1" applyFill="1" applyBorder="1" applyAlignment="1">
      <alignment vertical="center"/>
    </xf>
    <xf numFmtId="181" fontId="23" fillId="0" borderId="3" xfId="1" applyNumberFormat="1" applyFont="1" applyFill="1" applyBorder="1" applyAlignment="1">
      <alignment horizontal="center" vertical="center"/>
    </xf>
    <xf numFmtId="178" fontId="49" fillId="3" borderId="3" xfId="0" applyNumberFormat="1" applyFont="1" applyFill="1" applyBorder="1" applyAlignment="1">
      <alignment vertical="center"/>
    </xf>
    <xf numFmtId="178" fontId="50" fillId="0" borderId="3" xfId="0" applyNumberFormat="1" applyFont="1" applyFill="1" applyBorder="1" applyAlignment="1">
      <alignment vertical="center"/>
    </xf>
    <xf numFmtId="178" fontId="48" fillId="0" borderId="3" xfId="1" applyNumberFormat="1" applyFont="1" applyFill="1" applyBorder="1" applyAlignment="1">
      <alignment horizontal="right" vertical="center"/>
    </xf>
    <xf numFmtId="178" fontId="48" fillId="3" borderId="3" xfId="1" applyNumberFormat="1" applyFont="1" applyFill="1" applyBorder="1" applyAlignment="1">
      <alignment vertical="center"/>
    </xf>
    <xf numFmtId="178" fontId="49" fillId="0" borderId="3" xfId="0" applyNumberFormat="1" applyFont="1" applyFill="1" applyBorder="1" applyAlignment="1">
      <alignment vertical="center"/>
    </xf>
    <xf numFmtId="178" fontId="23" fillId="12" borderId="3" xfId="1" applyNumberFormat="1" applyFont="1" applyFill="1" applyBorder="1" applyAlignment="1">
      <alignment vertical="center"/>
    </xf>
    <xf numFmtId="178" fontId="23" fillId="12" borderId="3" xfId="0" applyNumberFormat="1" applyFont="1" applyFill="1" applyBorder="1" applyAlignment="1">
      <alignment vertical="center"/>
    </xf>
    <xf numFmtId="178" fontId="23" fillId="12" borderId="3" xfId="1" applyNumberFormat="1" applyFont="1" applyFill="1" applyBorder="1" applyAlignment="1">
      <alignment horizontal="right" vertical="center"/>
    </xf>
    <xf numFmtId="178" fontId="23" fillId="12" borderId="3" xfId="2" applyNumberFormat="1" applyFont="1" applyFill="1" applyBorder="1" applyAlignment="1">
      <alignment vertical="center"/>
    </xf>
    <xf numFmtId="178" fontId="49" fillId="12" borderId="3" xfId="0" applyNumberFormat="1" applyFont="1" applyFill="1" applyBorder="1" applyAlignment="1">
      <alignment vertical="center"/>
    </xf>
    <xf numFmtId="178" fontId="49" fillId="0" borderId="3" xfId="1" applyNumberFormat="1" applyFont="1" applyFill="1" applyBorder="1" applyAlignment="1">
      <alignment vertical="center"/>
    </xf>
    <xf numFmtId="178" fontId="48" fillId="3" borderId="3" xfId="1" applyNumberFormat="1" applyFont="1" applyFill="1" applyBorder="1" applyAlignment="1">
      <alignment horizontal="right" vertical="center"/>
    </xf>
    <xf numFmtId="178" fontId="49" fillId="3" borderId="3" xfId="1" applyNumberFormat="1" applyFont="1" applyFill="1" applyBorder="1" applyAlignment="1">
      <alignment vertical="center"/>
    </xf>
    <xf numFmtId="178" fontId="0" fillId="0" borderId="0" xfId="0" applyNumberFormat="1"/>
    <xf numFmtId="178" fontId="48" fillId="3" borderId="3" xfId="2" applyNumberFormat="1" applyFont="1" applyFill="1" applyBorder="1" applyAlignment="1">
      <alignment vertical="center"/>
    </xf>
    <xf numFmtId="178" fontId="48" fillId="0" borderId="3" xfId="2" applyNumberFormat="1" applyFont="1" applyFill="1" applyBorder="1" applyAlignment="1">
      <alignment vertical="center"/>
    </xf>
    <xf numFmtId="0" fontId="51" fillId="0" borderId="3" xfId="0" applyFont="1" applyFill="1" applyBorder="1"/>
    <xf numFmtId="0" fontId="51" fillId="3" borderId="3" xfId="0" applyFont="1" applyFill="1" applyBorder="1"/>
    <xf numFmtId="0" fontId="53" fillId="0" borderId="3" xfId="0" applyFont="1" applyFill="1" applyBorder="1"/>
    <xf numFmtId="0" fontId="53" fillId="3" borderId="3" xfId="0" applyFont="1" applyFill="1" applyBorder="1"/>
    <xf numFmtId="178" fontId="55" fillId="3" borderId="3" xfId="2" applyNumberFormat="1" applyFont="1" applyFill="1" applyBorder="1" applyAlignment="1">
      <alignment vertical="center"/>
    </xf>
    <xf numFmtId="179" fontId="48" fillId="0" borderId="3" xfId="1" applyNumberFormat="1" applyFont="1" applyFill="1" applyBorder="1" applyAlignment="1">
      <alignment vertical="center"/>
    </xf>
    <xf numFmtId="0" fontId="24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3" fillId="0" borderId="0" xfId="0" applyFont="1" applyAlignment="1"/>
    <xf numFmtId="0" fontId="16" fillId="0" borderId="0" xfId="0" applyFont="1" applyAlignment="1"/>
    <xf numFmtId="0" fontId="26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18" fillId="0" borderId="0" xfId="0" applyFont="1" applyAlignment="1"/>
    <xf numFmtId="0" fontId="19" fillId="0" borderId="0" xfId="0" applyFont="1" applyAlignment="1"/>
    <xf numFmtId="0" fontId="2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5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8" fillId="0" borderId="0" xfId="0" applyFont="1" applyFill="1" applyAlignment="1"/>
    <xf numFmtId="0" fontId="39" fillId="0" borderId="0" xfId="0" applyFont="1" applyFill="1" applyAlignment="1"/>
    <xf numFmtId="0" fontId="0" fillId="0" borderId="0" xfId="0" applyAlignment="1"/>
    <xf numFmtId="0" fontId="1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32" fillId="5" borderId="0" xfId="0" applyFont="1" applyFill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6" fillId="0" borderId="3" xfId="0" applyFont="1" applyFill="1" applyBorder="1" applyAlignment="1"/>
    <xf numFmtId="0" fontId="25" fillId="5" borderId="3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42" fillId="4" borderId="6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26" fillId="3" borderId="6" xfId="0" applyFont="1" applyFill="1" applyBorder="1" applyAlignment="1">
      <alignment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41" fillId="4" borderId="6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4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6" fillId="3" borderId="4" xfId="0" applyFont="1" applyFill="1" applyBorder="1" applyAlignment="1">
      <alignment vertical="center"/>
    </xf>
  </cellXfs>
  <cellStyles count="4">
    <cellStyle name="一般" xfId="0" builtinId="0"/>
    <cellStyle name="千分位" xfId="1" builtinId="3"/>
    <cellStyle name="千分位[0]" xfId="2" builtinId="6"/>
    <cellStyle name="輔色5" xfId="3" builtin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6553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M34" sqref="M34"/>
    </sheetView>
  </sheetViews>
  <sheetFormatPr defaultRowHeight="16.5"/>
  <cols>
    <col min="1" max="1" width="9.375" style="1" customWidth="1"/>
    <col min="2" max="2" width="19.125" style="1" customWidth="1"/>
    <col min="3" max="3" width="23.125" style="1" customWidth="1"/>
    <col min="4" max="6" width="11.125" style="15" bestFit="1" customWidth="1"/>
    <col min="7" max="10" width="11.125" style="2" bestFit="1" customWidth="1"/>
    <col min="11" max="11" width="12.25" style="1" bestFit="1" customWidth="1"/>
    <col min="12" max="12" width="12.75" bestFit="1" customWidth="1"/>
    <col min="13" max="15" width="12.25" bestFit="1" customWidth="1"/>
    <col min="16" max="16" width="12.375" style="45" bestFit="1" customWidth="1"/>
    <col min="17" max="17" width="15.375" bestFit="1" customWidth="1"/>
  </cols>
  <sheetData>
    <row r="1" spans="1:16" s="6" customFormat="1" ht="18.75" customHeight="1">
      <c r="A1" s="334" t="s">
        <v>95</v>
      </c>
      <c r="B1" s="335"/>
      <c r="C1" s="335"/>
      <c r="D1" s="48"/>
      <c r="E1" s="48"/>
      <c r="F1" s="48"/>
      <c r="G1" s="49"/>
      <c r="H1" s="49"/>
      <c r="I1" s="49"/>
      <c r="J1" s="49"/>
      <c r="K1" s="45"/>
      <c r="L1" s="45"/>
      <c r="M1" s="45"/>
      <c r="N1" s="45"/>
      <c r="O1" s="45"/>
      <c r="P1" s="45"/>
    </row>
    <row r="2" spans="1:16" s="9" customFormat="1">
      <c r="A2" s="332" t="s">
        <v>314</v>
      </c>
      <c r="B2" s="333"/>
      <c r="C2" s="333"/>
      <c r="D2" s="48"/>
      <c r="E2" s="48"/>
      <c r="F2" s="48"/>
      <c r="G2" s="49"/>
      <c r="H2" s="49"/>
      <c r="I2" s="49"/>
      <c r="J2" s="49"/>
      <c r="K2" s="45"/>
      <c r="L2" s="45"/>
      <c r="M2" s="45"/>
      <c r="N2" s="45"/>
      <c r="O2" s="45"/>
      <c r="P2" s="45"/>
    </row>
    <row r="3" spans="1:16" s="10" customFormat="1" ht="19.5">
      <c r="A3" s="46"/>
      <c r="B3" s="46"/>
      <c r="C3" s="42" t="s">
        <v>1</v>
      </c>
      <c r="D3" s="47" t="s">
        <v>96</v>
      </c>
      <c r="E3" s="47" t="s">
        <v>97</v>
      </c>
      <c r="F3" s="47" t="s">
        <v>98</v>
      </c>
      <c r="G3" s="50" t="s">
        <v>99</v>
      </c>
      <c r="H3" s="50" t="s">
        <v>100</v>
      </c>
      <c r="I3" s="50" t="s">
        <v>101</v>
      </c>
      <c r="J3" s="50" t="s">
        <v>102</v>
      </c>
      <c r="K3" s="50" t="s">
        <v>103</v>
      </c>
      <c r="L3" s="50" t="s">
        <v>104</v>
      </c>
      <c r="M3" s="50" t="s">
        <v>105</v>
      </c>
      <c r="N3" s="50" t="s">
        <v>106</v>
      </c>
      <c r="O3" s="50" t="s">
        <v>107</v>
      </c>
      <c r="P3" s="46" t="s">
        <v>498</v>
      </c>
    </row>
    <row r="4" spans="1:16" s="11" customFormat="1" ht="19.5">
      <c r="A4" s="42" t="s">
        <v>0</v>
      </c>
      <c r="B4" s="43" t="s">
        <v>34</v>
      </c>
      <c r="C4" s="16" t="s">
        <v>35</v>
      </c>
      <c r="D4" s="106">
        <v>280600</v>
      </c>
      <c r="E4" s="120">
        <v>265800</v>
      </c>
      <c r="F4" s="106">
        <v>151600</v>
      </c>
      <c r="G4" s="120">
        <v>276600</v>
      </c>
      <c r="H4" s="120">
        <v>287200</v>
      </c>
      <c r="I4" s="120">
        <v>401000</v>
      </c>
      <c r="J4" s="120">
        <v>377400</v>
      </c>
      <c r="K4" s="165">
        <v>432000</v>
      </c>
      <c r="L4" s="107">
        <v>417000</v>
      </c>
      <c r="M4" s="165">
        <v>335400</v>
      </c>
      <c r="N4" s="165">
        <v>361600</v>
      </c>
      <c r="O4" s="107">
        <v>344200</v>
      </c>
      <c r="P4" s="109"/>
    </row>
    <row r="5" spans="1:16" s="11" customFormat="1" ht="19.5">
      <c r="A5" s="45"/>
      <c r="B5" s="16" t="s">
        <v>93</v>
      </c>
      <c r="C5" s="16" t="s">
        <v>38</v>
      </c>
      <c r="D5" s="106">
        <v>35200</v>
      </c>
      <c r="E5" s="120">
        <v>42000</v>
      </c>
      <c r="F5" s="106">
        <v>17800</v>
      </c>
      <c r="G5" s="120">
        <v>37800</v>
      </c>
      <c r="H5" s="120">
        <v>45200</v>
      </c>
      <c r="I5" s="120">
        <v>64200</v>
      </c>
      <c r="J5" s="120">
        <v>57800</v>
      </c>
      <c r="K5" s="165">
        <v>51000</v>
      </c>
      <c r="L5" s="107">
        <v>56000</v>
      </c>
      <c r="M5" s="165">
        <v>47600</v>
      </c>
      <c r="N5" s="165">
        <v>51600</v>
      </c>
      <c r="O5" s="107"/>
      <c r="P5" s="109"/>
    </row>
    <row r="6" spans="1:16" s="11" customFormat="1" ht="19.5">
      <c r="A6" s="45"/>
      <c r="B6" s="45"/>
      <c r="C6" s="16" t="s">
        <v>39</v>
      </c>
      <c r="D6" s="106">
        <v>159000</v>
      </c>
      <c r="E6" s="120">
        <v>184200</v>
      </c>
      <c r="F6" s="106">
        <v>143200</v>
      </c>
      <c r="G6" s="120">
        <v>172200</v>
      </c>
      <c r="H6" s="120">
        <v>183200</v>
      </c>
      <c r="I6" s="120">
        <v>240600</v>
      </c>
      <c r="J6" s="120">
        <v>214600</v>
      </c>
      <c r="K6" s="165">
        <v>208400</v>
      </c>
      <c r="L6" s="107">
        <v>202000</v>
      </c>
      <c r="M6" s="165">
        <v>182600</v>
      </c>
      <c r="N6" s="167">
        <v>198400</v>
      </c>
      <c r="O6" s="107">
        <v>161000</v>
      </c>
      <c r="P6" s="109"/>
    </row>
    <row r="7" spans="1:16" s="11" customFormat="1" ht="19.5">
      <c r="A7" s="45"/>
      <c r="B7" s="45"/>
      <c r="C7" s="16" t="s">
        <v>40</v>
      </c>
      <c r="D7" s="106">
        <f>SUM(D6,D5,D4)</f>
        <v>474800</v>
      </c>
      <c r="E7" s="106">
        <f>E6+E5+E4</f>
        <v>492000</v>
      </c>
      <c r="F7" s="106">
        <f t="shared" ref="F7:N7" si="0">F6+F5+F4</f>
        <v>312600</v>
      </c>
      <c r="G7" s="106">
        <f t="shared" si="0"/>
        <v>486600</v>
      </c>
      <c r="H7" s="106">
        <f t="shared" si="0"/>
        <v>515600</v>
      </c>
      <c r="I7" s="106">
        <f t="shared" si="0"/>
        <v>705800</v>
      </c>
      <c r="J7" s="106">
        <f t="shared" si="0"/>
        <v>649800</v>
      </c>
      <c r="K7" s="106">
        <f t="shared" si="0"/>
        <v>691400</v>
      </c>
      <c r="L7" s="106">
        <f t="shared" si="0"/>
        <v>675000</v>
      </c>
      <c r="M7" s="106">
        <f t="shared" si="0"/>
        <v>565600</v>
      </c>
      <c r="N7" s="106">
        <f t="shared" si="0"/>
        <v>611600</v>
      </c>
      <c r="O7" s="107">
        <v>505200</v>
      </c>
      <c r="P7" s="106">
        <f>SUM(D7:O7)</f>
        <v>6686000</v>
      </c>
    </row>
    <row r="8" spans="1:16" s="11" customFormat="1" ht="19.5">
      <c r="A8" s="45"/>
      <c r="B8" s="45"/>
      <c r="C8" s="16" t="s">
        <v>42</v>
      </c>
      <c r="D8" s="106">
        <v>1049209</v>
      </c>
      <c r="E8" s="120">
        <v>1046477</v>
      </c>
      <c r="F8" s="106">
        <v>732919</v>
      </c>
      <c r="G8" s="120">
        <v>1057950</v>
      </c>
      <c r="H8" s="120">
        <v>1096582</v>
      </c>
      <c r="I8" s="120">
        <v>1475569</v>
      </c>
      <c r="J8" s="120">
        <v>1602451</v>
      </c>
      <c r="K8" s="165">
        <v>1747007</v>
      </c>
      <c r="L8" s="107">
        <v>1614211</v>
      </c>
      <c r="M8" s="165">
        <v>1398488</v>
      </c>
      <c r="N8" s="165">
        <v>1432218</v>
      </c>
      <c r="O8" s="107">
        <v>1110932</v>
      </c>
      <c r="P8" s="109"/>
    </row>
    <row r="9" spans="1:16" s="11" customFormat="1" ht="19.5">
      <c r="A9" s="130" t="s">
        <v>2</v>
      </c>
      <c r="B9" s="130" t="s">
        <v>44</v>
      </c>
      <c r="C9" s="130" t="s">
        <v>35</v>
      </c>
      <c r="D9" s="68">
        <v>391600</v>
      </c>
      <c r="E9" s="71">
        <v>377200</v>
      </c>
      <c r="F9" s="71">
        <v>194800</v>
      </c>
      <c r="G9" s="71">
        <v>364400</v>
      </c>
      <c r="H9" s="71">
        <v>382000</v>
      </c>
      <c r="I9" s="71">
        <v>540400</v>
      </c>
      <c r="J9" s="71">
        <v>552000</v>
      </c>
      <c r="K9" s="168">
        <v>528000</v>
      </c>
      <c r="L9" s="168">
        <v>464000</v>
      </c>
      <c r="M9" s="168">
        <v>410400</v>
      </c>
      <c r="N9" s="168">
        <v>490800</v>
      </c>
      <c r="O9" s="139">
        <v>512400</v>
      </c>
      <c r="P9" s="109"/>
    </row>
    <row r="10" spans="1:16" s="11" customFormat="1" ht="19.5">
      <c r="A10" s="131"/>
      <c r="B10" s="130" t="s">
        <v>45</v>
      </c>
      <c r="C10" s="130" t="s">
        <v>38</v>
      </c>
      <c r="D10" s="68">
        <v>56000</v>
      </c>
      <c r="E10" s="71">
        <v>68000</v>
      </c>
      <c r="F10" s="71">
        <v>31600</v>
      </c>
      <c r="G10" s="71">
        <v>54400</v>
      </c>
      <c r="H10" s="71">
        <v>64000</v>
      </c>
      <c r="I10" s="71">
        <v>88800</v>
      </c>
      <c r="J10" s="71">
        <v>87600</v>
      </c>
      <c r="K10" s="168">
        <v>75600</v>
      </c>
      <c r="L10" s="168">
        <v>74800</v>
      </c>
      <c r="M10" s="168">
        <v>55200</v>
      </c>
      <c r="N10" s="168">
        <v>82400</v>
      </c>
      <c r="O10" s="139"/>
      <c r="P10" s="109"/>
    </row>
    <row r="11" spans="1:16" s="11" customFormat="1" ht="19.5">
      <c r="A11" s="131"/>
      <c r="B11" s="131"/>
      <c r="C11" s="130" t="s">
        <v>39</v>
      </c>
      <c r="D11" s="68">
        <v>280800</v>
      </c>
      <c r="E11" s="71">
        <v>322800</v>
      </c>
      <c r="F11" s="71">
        <v>226000</v>
      </c>
      <c r="G11" s="71">
        <v>284400</v>
      </c>
      <c r="H11" s="71">
        <v>316800</v>
      </c>
      <c r="I11" s="71">
        <v>434400</v>
      </c>
      <c r="J11" s="71">
        <v>423600</v>
      </c>
      <c r="K11" s="168">
        <v>368000</v>
      </c>
      <c r="L11" s="168">
        <v>345600</v>
      </c>
      <c r="M11" s="168">
        <v>312400</v>
      </c>
      <c r="N11" s="168">
        <v>378400</v>
      </c>
      <c r="O11" s="139">
        <v>312000</v>
      </c>
      <c r="P11" s="109"/>
    </row>
    <row r="12" spans="1:16" s="11" customFormat="1" ht="19.5">
      <c r="A12" s="131"/>
      <c r="B12" s="131"/>
      <c r="C12" s="130" t="s">
        <v>40</v>
      </c>
      <c r="D12" s="68">
        <f>SUM(D11,D10,D9)</f>
        <v>728400</v>
      </c>
      <c r="E12" s="68">
        <f>E11+E10+E9</f>
        <v>768000</v>
      </c>
      <c r="F12" s="68">
        <f>SUM(F11,F10,F9)</f>
        <v>452400</v>
      </c>
      <c r="G12" s="68">
        <f>SUM(G9,G10,G11)</f>
        <v>703200</v>
      </c>
      <c r="H12" s="68">
        <f>SUM(H11,H10,H9)</f>
        <v>762800</v>
      </c>
      <c r="I12" s="68">
        <f t="shared" ref="I12:N12" si="1">SUM(I11,I10,I9)</f>
        <v>1063600</v>
      </c>
      <c r="J12" s="68">
        <f t="shared" si="1"/>
        <v>1063200</v>
      </c>
      <c r="K12" s="68">
        <f t="shared" si="1"/>
        <v>971600</v>
      </c>
      <c r="L12" s="68">
        <f t="shared" si="1"/>
        <v>884400</v>
      </c>
      <c r="M12" s="68">
        <f t="shared" si="1"/>
        <v>778000</v>
      </c>
      <c r="N12" s="68">
        <f t="shared" si="1"/>
        <v>951600</v>
      </c>
      <c r="O12" s="139">
        <v>824400</v>
      </c>
      <c r="P12" s="106">
        <f>SUM(D12:O12)</f>
        <v>9951600</v>
      </c>
    </row>
    <row r="13" spans="1:16" s="11" customFormat="1" ht="19.5">
      <c r="A13" s="131"/>
      <c r="B13" s="131"/>
      <c r="C13" s="130" t="s">
        <v>42</v>
      </c>
      <c r="D13" s="68">
        <v>1508030</v>
      </c>
      <c r="E13" s="71">
        <v>1526764</v>
      </c>
      <c r="F13" s="71">
        <v>999940</v>
      </c>
      <c r="G13" s="71">
        <v>1449498</v>
      </c>
      <c r="H13" s="71">
        <v>1524717</v>
      </c>
      <c r="I13" s="71">
        <v>2073918</v>
      </c>
      <c r="J13" s="71">
        <v>2321312</v>
      </c>
      <c r="K13" s="168">
        <v>2226202</v>
      </c>
      <c r="L13" s="169">
        <v>1927495</v>
      </c>
      <c r="M13" s="169">
        <v>1749750</v>
      </c>
      <c r="N13" s="169">
        <v>1866129</v>
      </c>
      <c r="O13" s="139">
        <v>1671344</v>
      </c>
      <c r="P13" s="109"/>
    </row>
    <row r="14" spans="1:16" s="11" customFormat="1" ht="19.5">
      <c r="A14" s="16" t="s">
        <v>3</v>
      </c>
      <c r="B14" s="16" t="s">
        <v>46</v>
      </c>
      <c r="C14" s="16" t="s">
        <v>35</v>
      </c>
      <c r="D14" s="106">
        <v>280600</v>
      </c>
      <c r="E14" s="120">
        <v>276600</v>
      </c>
      <c r="F14" s="120">
        <v>160200</v>
      </c>
      <c r="G14" s="120">
        <v>274800</v>
      </c>
      <c r="H14" s="120">
        <v>279600</v>
      </c>
      <c r="I14" s="120">
        <v>398400</v>
      </c>
      <c r="J14" s="120">
        <v>399600</v>
      </c>
      <c r="K14" s="165">
        <v>394800</v>
      </c>
      <c r="L14" s="165">
        <v>361600</v>
      </c>
      <c r="M14" s="167">
        <v>321000</v>
      </c>
      <c r="N14" s="167">
        <v>357000</v>
      </c>
      <c r="O14" s="107">
        <v>362000</v>
      </c>
      <c r="P14" s="109"/>
    </row>
    <row r="15" spans="1:16" s="11" customFormat="1" ht="19.5">
      <c r="A15" s="45"/>
      <c r="B15" s="16" t="s">
        <v>94</v>
      </c>
      <c r="C15" s="16" t="s">
        <v>38</v>
      </c>
      <c r="D15" s="106">
        <v>41200</v>
      </c>
      <c r="E15" s="120">
        <v>50400</v>
      </c>
      <c r="F15" s="120">
        <v>22600</v>
      </c>
      <c r="G15" s="120">
        <v>43000</v>
      </c>
      <c r="H15" s="120">
        <v>48400</v>
      </c>
      <c r="I15" s="120">
        <v>66000</v>
      </c>
      <c r="J15" s="120">
        <v>63600</v>
      </c>
      <c r="K15" s="165">
        <v>51000</v>
      </c>
      <c r="L15" s="165">
        <v>54600</v>
      </c>
      <c r="M15" s="167">
        <v>46800</v>
      </c>
      <c r="N15" s="167">
        <v>60400</v>
      </c>
      <c r="O15" s="107"/>
      <c r="P15" s="109"/>
    </row>
    <row r="16" spans="1:16" s="11" customFormat="1" ht="19.5">
      <c r="A16" s="45"/>
      <c r="B16" s="45"/>
      <c r="C16" s="16" t="s">
        <v>39</v>
      </c>
      <c r="D16" s="106">
        <v>208000</v>
      </c>
      <c r="E16" s="120">
        <v>242200</v>
      </c>
      <c r="F16" s="120">
        <v>190200</v>
      </c>
      <c r="G16" s="120">
        <v>222600</v>
      </c>
      <c r="H16" s="120">
        <v>235000</v>
      </c>
      <c r="I16" s="120">
        <v>314000</v>
      </c>
      <c r="J16" s="120">
        <v>298600</v>
      </c>
      <c r="K16" s="165">
        <v>233600</v>
      </c>
      <c r="L16" s="165">
        <v>233800</v>
      </c>
      <c r="M16" s="167">
        <v>225600</v>
      </c>
      <c r="N16" s="167">
        <v>281000</v>
      </c>
      <c r="O16" s="107">
        <v>226600</v>
      </c>
      <c r="P16" s="109"/>
    </row>
    <row r="17" spans="1:17" s="11" customFormat="1" ht="19.5">
      <c r="A17" s="45"/>
      <c r="B17" s="45"/>
      <c r="C17" s="16" t="s">
        <v>40</v>
      </c>
      <c r="D17" s="106">
        <f>SUM(D14,D15,D16)</f>
        <v>529800</v>
      </c>
      <c r="E17" s="106">
        <f>E16+E15+E14</f>
        <v>569200</v>
      </c>
      <c r="F17" s="106">
        <f t="shared" ref="F17:K17" si="2">F16+F15+F14</f>
        <v>373000</v>
      </c>
      <c r="G17" s="106">
        <f t="shared" si="2"/>
        <v>540400</v>
      </c>
      <c r="H17" s="106">
        <f t="shared" si="2"/>
        <v>563000</v>
      </c>
      <c r="I17" s="106">
        <f t="shared" si="2"/>
        <v>778400</v>
      </c>
      <c r="J17" s="106">
        <f t="shared" si="2"/>
        <v>761800</v>
      </c>
      <c r="K17" s="106">
        <f t="shared" si="2"/>
        <v>679400</v>
      </c>
      <c r="L17" s="167">
        <f>SUM(L16,L15,L14)</f>
        <v>650000</v>
      </c>
      <c r="M17" s="167">
        <f>SUM(M16,M15,M14)</f>
        <v>593400</v>
      </c>
      <c r="N17" s="167">
        <f>SUM(N16,N15,N14)</f>
        <v>698400</v>
      </c>
      <c r="O17" s="107">
        <v>588600</v>
      </c>
      <c r="P17" s="106">
        <f>SUM(D17:O17)</f>
        <v>7325400</v>
      </c>
    </row>
    <row r="18" spans="1:17" s="11" customFormat="1" ht="19.5">
      <c r="A18" s="45"/>
      <c r="B18" s="45"/>
      <c r="C18" s="16" t="s">
        <v>42</v>
      </c>
      <c r="D18" s="106">
        <v>1080949</v>
      </c>
      <c r="E18" s="120">
        <v>1112316</v>
      </c>
      <c r="F18" s="120">
        <v>777890</v>
      </c>
      <c r="G18" s="120">
        <v>1082607</v>
      </c>
      <c r="H18" s="120">
        <v>1110340</v>
      </c>
      <c r="I18" s="120">
        <v>1549376</v>
      </c>
      <c r="J18" s="120">
        <v>1714681</v>
      </c>
      <c r="K18" s="165">
        <v>1626912</v>
      </c>
      <c r="L18" s="165">
        <v>1429452</v>
      </c>
      <c r="M18" s="167">
        <v>1343576</v>
      </c>
      <c r="N18" s="167">
        <v>1401438</v>
      </c>
      <c r="O18" s="107">
        <v>1184439</v>
      </c>
      <c r="P18" s="109"/>
    </row>
    <row r="19" spans="1:17" s="11" customFormat="1" ht="19.5">
      <c r="A19" s="161"/>
      <c r="B19" s="161"/>
      <c r="C19" s="162" t="s">
        <v>48</v>
      </c>
      <c r="D19" s="170">
        <f>SUM(D7,D12,D17)</f>
        <v>1733000</v>
      </c>
      <c r="E19" s="171">
        <f>E7+E12+E17</f>
        <v>1829200</v>
      </c>
      <c r="F19" s="171">
        <f t="shared" ref="F19:O19" si="3">F7+F12+F17</f>
        <v>1138000</v>
      </c>
      <c r="G19" s="171">
        <f t="shared" si="3"/>
        <v>1730200</v>
      </c>
      <c r="H19" s="171">
        <f t="shared" si="3"/>
        <v>1841400</v>
      </c>
      <c r="I19" s="171">
        <f t="shared" si="3"/>
        <v>2547800</v>
      </c>
      <c r="J19" s="171">
        <f t="shared" si="3"/>
        <v>2474800</v>
      </c>
      <c r="K19" s="171">
        <f t="shared" si="3"/>
        <v>2342400</v>
      </c>
      <c r="L19" s="171">
        <f t="shared" si="3"/>
        <v>2209400</v>
      </c>
      <c r="M19" s="171">
        <f t="shared" si="3"/>
        <v>1937000</v>
      </c>
      <c r="N19" s="171">
        <f t="shared" si="3"/>
        <v>2261600</v>
      </c>
      <c r="O19" s="171">
        <f t="shared" si="3"/>
        <v>1918200</v>
      </c>
      <c r="P19" s="170">
        <f>SUM(D19:O19)</f>
        <v>23963000</v>
      </c>
      <c r="Q19" s="23"/>
    </row>
    <row r="20" spans="1:17" s="11" customFormat="1" ht="20.25" thickBot="1">
      <c r="A20" s="163"/>
      <c r="B20" s="163"/>
      <c r="C20" s="164" t="s">
        <v>49</v>
      </c>
      <c r="D20" s="173">
        <f>SUM(D8,D13,D18)</f>
        <v>3638188</v>
      </c>
      <c r="E20" s="174">
        <f>E8+E13+E18</f>
        <v>3685557</v>
      </c>
      <c r="F20" s="174">
        <f t="shared" ref="F20:N20" si="4">F8+F13+F18</f>
        <v>2510749</v>
      </c>
      <c r="G20" s="174">
        <f t="shared" si="4"/>
        <v>3590055</v>
      </c>
      <c r="H20" s="174">
        <f t="shared" si="4"/>
        <v>3731639</v>
      </c>
      <c r="I20" s="174">
        <f t="shared" si="4"/>
        <v>5098863</v>
      </c>
      <c r="J20" s="174">
        <f t="shared" si="4"/>
        <v>5638444</v>
      </c>
      <c r="K20" s="174">
        <f t="shared" si="4"/>
        <v>5600121</v>
      </c>
      <c r="L20" s="174">
        <f t="shared" si="4"/>
        <v>4971158</v>
      </c>
      <c r="M20" s="174">
        <f t="shared" si="4"/>
        <v>4491814</v>
      </c>
      <c r="N20" s="174">
        <f t="shared" si="4"/>
        <v>4699785</v>
      </c>
      <c r="O20" s="175">
        <f>SUM(O8,O13,O18)</f>
        <v>3966715</v>
      </c>
      <c r="P20" s="173">
        <f>SUM(D20:O20)</f>
        <v>51623088</v>
      </c>
      <c r="Q20" s="23"/>
    </row>
    <row r="21" spans="1:17" s="9" customFormat="1" ht="17.25" thickTop="1">
      <c r="A21" s="332" t="s">
        <v>315</v>
      </c>
      <c r="B21" s="333"/>
      <c r="C21" s="333"/>
      <c r="D21" s="120"/>
      <c r="E21" s="120"/>
      <c r="F21" s="120"/>
      <c r="G21" s="120"/>
      <c r="H21" s="120"/>
      <c r="I21" s="120"/>
      <c r="J21" s="176"/>
      <c r="K21" s="109"/>
      <c r="L21" s="109"/>
      <c r="M21" s="109"/>
      <c r="N21" s="109"/>
      <c r="O21" s="109"/>
      <c r="P21" s="109"/>
    </row>
    <row r="22" spans="1:17" s="11" customFormat="1" ht="19.5">
      <c r="A22" s="130" t="s">
        <v>4</v>
      </c>
      <c r="B22" s="130" t="s">
        <v>50</v>
      </c>
      <c r="C22" s="130" t="s">
        <v>51</v>
      </c>
      <c r="D22" s="71">
        <v>7807</v>
      </c>
      <c r="E22" s="71">
        <v>9757</v>
      </c>
      <c r="F22" s="71">
        <v>6434</v>
      </c>
      <c r="G22" s="71">
        <v>8096</v>
      </c>
      <c r="H22" s="71">
        <v>9390</v>
      </c>
      <c r="I22" s="71">
        <v>7835</v>
      </c>
      <c r="J22" s="71">
        <v>7560</v>
      </c>
      <c r="K22" s="168">
        <v>5812</v>
      </c>
      <c r="L22" s="168">
        <v>6473</v>
      </c>
      <c r="M22" s="168">
        <v>5402</v>
      </c>
      <c r="N22" s="168">
        <v>7275</v>
      </c>
      <c r="O22" s="68">
        <v>4632</v>
      </c>
      <c r="P22" s="304">
        <f>SUM(D22:O22)</f>
        <v>86473</v>
      </c>
    </row>
    <row r="23" spans="1:17" s="11" customFormat="1" ht="19.5">
      <c r="A23" s="131"/>
      <c r="B23" s="131"/>
      <c r="C23" s="130" t="s">
        <v>52</v>
      </c>
      <c r="D23" s="71">
        <v>100554</v>
      </c>
      <c r="E23" s="71">
        <v>125221</v>
      </c>
      <c r="F23" s="71">
        <v>83184</v>
      </c>
      <c r="G23" s="71">
        <v>104209</v>
      </c>
      <c r="H23" s="71">
        <v>120578</v>
      </c>
      <c r="I23" s="71">
        <v>100908</v>
      </c>
      <c r="J23" s="71">
        <v>97429</v>
      </c>
      <c r="K23" s="168">
        <v>75317</v>
      </c>
      <c r="L23" s="168">
        <v>83679</v>
      </c>
      <c r="M23" s="168">
        <v>70130</v>
      </c>
      <c r="N23" s="168">
        <v>93824</v>
      </c>
      <c r="O23" s="68">
        <v>60389</v>
      </c>
      <c r="P23" s="304">
        <f t="shared" ref="P23:P37" si="5">SUM(D23:O23)</f>
        <v>1115422</v>
      </c>
    </row>
    <row r="24" spans="1:17" s="11" customFormat="1" ht="19.5">
      <c r="A24" s="16" t="s">
        <v>5</v>
      </c>
      <c r="B24" s="16" t="s">
        <v>53</v>
      </c>
      <c r="C24" s="16" t="s">
        <v>51</v>
      </c>
      <c r="D24" s="120">
        <v>26083</v>
      </c>
      <c r="E24" s="120">
        <v>26461</v>
      </c>
      <c r="F24" s="120">
        <v>17620</v>
      </c>
      <c r="G24" s="120">
        <v>11288</v>
      </c>
      <c r="H24" s="120">
        <v>8464</v>
      </c>
      <c r="I24" s="120">
        <v>10258</v>
      </c>
      <c r="J24" s="120">
        <v>15474</v>
      </c>
      <c r="K24" s="165">
        <v>25108</v>
      </c>
      <c r="L24" s="165">
        <v>12119</v>
      </c>
      <c r="M24" s="165">
        <v>9825</v>
      </c>
      <c r="N24" s="165">
        <v>15359</v>
      </c>
      <c r="O24" s="106">
        <v>19817</v>
      </c>
      <c r="P24" s="106">
        <f t="shared" si="5"/>
        <v>197876</v>
      </c>
    </row>
    <row r="25" spans="1:17" s="11" customFormat="1" ht="19.5">
      <c r="A25" s="45"/>
      <c r="B25" s="45"/>
      <c r="C25" s="16" t="s">
        <v>52</v>
      </c>
      <c r="D25" s="120">
        <v>335137</v>
      </c>
      <c r="E25" s="120">
        <v>339918</v>
      </c>
      <c r="F25" s="120">
        <v>228079</v>
      </c>
      <c r="G25" s="120">
        <v>147979</v>
      </c>
      <c r="H25" s="120">
        <v>112256</v>
      </c>
      <c r="I25" s="120">
        <v>134950</v>
      </c>
      <c r="J25" s="120">
        <v>200932</v>
      </c>
      <c r="K25" s="165">
        <v>322802</v>
      </c>
      <c r="L25" s="165">
        <v>158492</v>
      </c>
      <c r="M25" s="165">
        <v>129473</v>
      </c>
      <c r="N25" s="165">
        <v>199478</v>
      </c>
      <c r="O25" s="106">
        <v>255872</v>
      </c>
      <c r="P25" s="106">
        <f t="shared" si="5"/>
        <v>2565368</v>
      </c>
    </row>
    <row r="26" spans="1:17" s="11" customFormat="1" ht="19.5">
      <c r="A26" s="130" t="s">
        <v>6</v>
      </c>
      <c r="B26" s="130" t="s">
        <v>54</v>
      </c>
      <c r="C26" s="130" t="s">
        <v>51</v>
      </c>
      <c r="D26" s="71">
        <v>17178</v>
      </c>
      <c r="E26" s="71">
        <v>19336</v>
      </c>
      <c r="F26" s="71">
        <v>14155</v>
      </c>
      <c r="G26" s="71">
        <v>17565</v>
      </c>
      <c r="H26" s="71">
        <v>13162</v>
      </c>
      <c r="I26" s="71">
        <v>10561</v>
      </c>
      <c r="J26" s="71">
        <v>9168</v>
      </c>
      <c r="K26" s="168">
        <v>25100</v>
      </c>
      <c r="L26" s="168">
        <v>10616</v>
      </c>
      <c r="M26" s="168">
        <v>13534</v>
      </c>
      <c r="N26" s="168">
        <v>15749</v>
      </c>
      <c r="O26" s="68">
        <v>24951</v>
      </c>
      <c r="P26" s="304">
        <f t="shared" si="5"/>
        <v>191075</v>
      </c>
    </row>
    <row r="27" spans="1:17" s="11" customFormat="1" ht="19.5">
      <c r="A27" s="131"/>
      <c r="B27" s="131"/>
      <c r="C27" s="130" t="s">
        <v>52</v>
      </c>
      <c r="D27" s="71">
        <v>219096</v>
      </c>
      <c r="E27" s="71">
        <v>246395</v>
      </c>
      <c r="F27" s="71">
        <v>180856</v>
      </c>
      <c r="G27" s="71">
        <v>223993</v>
      </c>
      <c r="H27" s="71">
        <v>168294</v>
      </c>
      <c r="I27" s="71">
        <v>135391</v>
      </c>
      <c r="J27" s="71">
        <v>117769</v>
      </c>
      <c r="K27" s="168">
        <v>319309</v>
      </c>
      <c r="L27" s="168">
        <v>136087</v>
      </c>
      <c r="M27" s="168">
        <v>173000</v>
      </c>
      <c r="N27" s="168">
        <v>201019</v>
      </c>
      <c r="O27" s="68">
        <v>317426</v>
      </c>
      <c r="P27" s="304">
        <f t="shared" si="5"/>
        <v>2438635</v>
      </c>
    </row>
    <row r="28" spans="1:17" s="11" customFormat="1" ht="19.5">
      <c r="A28" s="16" t="s">
        <v>7</v>
      </c>
      <c r="B28" s="16" t="s">
        <v>55</v>
      </c>
      <c r="C28" s="16" t="s">
        <v>51</v>
      </c>
      <c r="D28" s="120">
        <v>2211</v>
      </c>
      <c r="E28" s="120">
        <v>2400</v>
      </c>
      <c r="F28" s="120">
        <v>3304</v>
      </c>
      <c r="G28" s="120">
        <v>2852</v>
      </c>
      <c r="H28" s="120">
        <v>6066</v>
      </c>
      <c r="I28" s="120">
        <v>4737</v>
      </c>
      <c r="J28" s="120">
        <v>3837</v>
      </c>
      <c r="K28" s="165">
        <v>662</v>
      </c>
      <c r="L28" s="165">
        <v>4657</v>
      </c>
      <c r="M28" s="165">
        <v>3934</v>
      </c>
      <c r="N28" s="165">
        <v>4629</v>
      </c>
      <c r="O28" s="106">
        <v>2589</v>
      </c>
      <c r="P28" s="106">
        <f t="shared" si="5"/>
        <v>41878</v>
      </c>
    </row>
    <row r="29" spans="1:17" s="11" customFormat="1" ht="19.5">
      <c r="A29" s="45"/>
      <c r="B29" s="45"/>
      <c r="C29" s="16" t="s">
        <v>52</v>
      </c>
      <c r="D29" s="120">
        <v>28818</v>
      </c>
      <c r="E29" s="120">
        <v>31209</v>
      </c>
      <c r="F29" s="120">
        <v>42644</v>
      </c>
      <c r="G29" s="120">
        <v>36927</v>
      </c>
      <c r="H29" s="120">
        <v>77584</v>
      </c>
      <c r="I29" s="120">
        <v>60772</v>
      </c>
      <c r="J29" s="120">
        <v>49387</v>
      </c>
      <c r="K29" s="165">
        <v>9222</v>
      </c>
      <c r="L29" s="165">
        <v>59760</v>
      </c>
      <c r="M29" s="165">
        <v>50614</v>
      </c>
      <c r="N29" s="165">
        <v>59405</v>
      </c>
      <c r="O29" s="106">
        <v>33599</v>
      </c>
      <c r="P29" s="106">
        <f t="shared" si="5"/>
        <v>539941</v>
      </c>
    </row>
    <row r="30" spans="1:17" s="11" customFormat="1" ht="19.5">
      <c r="A30" s="130" t="s">
        <v>8</v>
      </c>
      <c r="B30" s="130" t="s">
        <v>56</v>
      </c>
      <c r="C30" s="130" t="s">
        <v>51</v>
      </c>
      <c r="D30" s="71">
        <v>869</v>
      </c>
      <c r="E30" s="71">
        <v>798</v>
      </c>
      <c r="F30" s="71">
        <v>852</v>
      </c>
      <c r="G30" s="71">
        <v>1176</v>
      </c>
      <c r="H30" s="71">
        <v>1240</v>
      </c>
      <c r="I30" s="71">
        <v>1254</v>
      </c>
      <c r="J30" s="71">
        <v>1283</v>
      </c>
      <c r="K30" s="168">
        <v>254</v>
      </c>
      <c r="L30" s="168">
        <v>922</v>
      </c>
      <c r="M30" s="168">
        <v>1006</v>
      </c>
      <c r="N30" s="168">
        <v>1196</v>
      </c>
      <c r="O30" s="68">
        <v>618</v>
      </c>
      <c r="P30" s="304">
        <f t="shared" si="5"/>
        <v>11468</v>
      </c>
    </row>
    <row r="31" spans="1:17" s="11" customFormat="1" ht="19.5">
      <c r="A31" s="131"/>
      <c r="B31" s="131"/>
      <c r="C31" s="130" t="s">
        <v>52</v>
      </c>
      <c r="D31" s="71">
        <v>11073</v>
      </c>
      <c r="E31" s="71">
        <v>10176</v>
      </c>
      <c r="F31" s="71">
        <v>10859</v>
      </c>
      <c r="G31" s="71">
        <v>14957</v>
      </c>
      <c r="H31" s="71">
        <v>15767</v>
      </c>
      <c r="I31" s="71">
        <v>15944</v>
      </c>
      <c r="J31" s="71">
        <v>16312</v>
      </c>
      <c r="K31" s="168">
        <v>3294</v>
      </c>
      <c r="L31" s="168">
        <v>11744</v>
      </c>
      <c r="M31" s="168">
        <v>12807</v>
      </c>
      <c r="N31" s="168">
        <v>15210</v>
      </c>
      <c r="O31" s="68">
        <v>7898</v>
      </c>
      <c r="P31" s="304">
        <f t="shared" si="5"/>
        <v>146041</v>
      </c>
    </row>
    <row r="32" spans="1:17" s="11" customFormat="1" ht="19.5">
      <c r="A32" s="16" t="s">
        <v>7</v>
      </c>
      <c r="B32" s="16" t="s">
        <v>57</v>
      </c>
      <c r="C32" s="16" t="s">
        <v>51</v>
      </c>
      <c r="D32" s="120">
        <v>216</v>
      </c>
      <c r="E32" s="120">
        <v>219</v>
      </c>
      <c r="F32" s="120">
        <v>225</v>
      </c>
      <c r="G32" s="120">
        <v>220</v>
      </c>
      <c r="H32" s="120">
        <v>80</v>
      </c>
      <c r="I32" s="120">
        <v>72</v>
      </c>
      <c r="J32" s="120">
        <v>82</v>
      </c>
      <c r="K32" s="165">
        <v>370</v>
      </c>
      <c r="L32" s="165">
        <v>90</v>
      </c>
      <c r="M32" s="165">
        <v>152</v>
      </c>
      <c r="N32" s="165">
        <v>29</v>
      </c>
      <c r="O32" s="106">
        <v>188</v>
      </c>
      <c r="P32" s="106">
        <f t="shared" si="5"/>
        <v>1943</v>
      </c>
    </row>
    <row r="33" spans="1:28" s="11" customFormat="1" ht="19.5">
      <c r="A33" s="45"/>
      <c r="B33" s="45"/>
      <c r="C33" s="16" t="s">
        <v>52</v>
      </c>
      <c r="D33" s="120">
        <v>2813</v>
      </c>
      <c r="E33" s="120">
        <v>2852</v>
      </c>
      <c r="F33" s="120">
        <v>2928</v>
      </c>
      <c r="G33" s="120">
        <v>2864</v>
      </c>
      <c r="H33" s="120">
        <v>1093</v>
      </c>
      <c r="I33" s="120">
        <v>992</v>
      </c>
      <c r="J33" s="120">
        <v>1118</v>
      </c>
      <c r="K33" s="165">
        <v>4762</v>
      </c>
      <c r="L33" s="165">
        <v>1220</v>
      </c>
      <c r="M33" s="165">
        <v>2004</v>
      </c>
      <c r="N33" s="165">
        <v>461</v>
      </c>
      <c r="O33" s="106">
        <v>2459</v>
      </c>
      <c r="P33" s="106">
        <f t="shared" si="5"/>
        <v>25566</v>
      </c>
    </row>
    <row r="34" spans="1:28" s="11" customFormat="1" ht="19.5">
      <c r="A34" s="130" t="s">
        <v>191</v>
      </c>
      <c r="B34" s="130" t="s">
        <v>58</v>
      </c>
      <c r="C34" s="130" t="s">
        <v>51</v>
      </c>
      <c r="D34" s="71">
        <v>81</v>
      </c>
      <c r="E34" s="71">
        <v>262</v>
      </c>
      <c r="F34" s="71">
        <v>1305</v>
      </c>
      <c r="G34" s="71">
        <v>850</v>
      </c>
      <c r="H34" s="71">
        <v>2658</v>
      </c>
      <c r="I34" s="71">
        <v>7501</v>
      </c>
      <c r="J34" s="71">
        <v>8450</v>
      </c>
      <c r="K34" s="168">
        <v>463</v>
      </c>
      <c r="L34" s="168">
        <v>10144</v>
      </c>
      <c r="M34" s="168">
        <v>11987</v>
      </c>
      <c r="N34" s="168">
        <v>14686</v>
      </c>
      <c r="O34" s="68">
        <v>56</v>
      </c>
      <c r="P34" s="304">
        <f t="shared" si="5"/>
        <v>58443</v>
      </c>
    </row>
    <row r="35" spans="1:28" s="11" customFormat="1" ht="19.5">
      <c r="A35" s="131"/>
      <c r="B35" s="131"/>
      <c r="C35" s="130" t="s">
        <v>52</v>
      </c>
      <c r="D35" s="71">
        <v>2819</v>
      </c>
      <c r="E35" s="71">
        <v>5108</v>
      </c>
      <c r="F35" s="71">
        <v>18303</v>
      </c>
      <c r="G35" s="71">
        <v>12547</v>
      </c>
      <c r="H35" s="71">
        <v>1523</v>
      </c>
      <c r="I35" s="71">
        <v>96683</v>
      </c>
      <c r="J35" s="71">
        <v>108687</v>
      </c>
      <c r="K35" s="168">
        <v>7652</v>
      </c>
      <c r="L35" s="168">
        <v>130117</v>
      </c>
      <c r="M35" s="168">
        <v>153430</v>
      </c>
      <c r="N35" s="168">
        <v>187572</v>
      </c>
      <c r="O35" s="68">
        <v>2503</v>
      </c>
      <c r="P35" s="304">
        <f t="shared" si="5"/>
        <v>726944</v>
      </c>
    </row>
    <row r="36" spans="1:28" s="11" customFormat="1" ht="19.5">
      <c r="A36" s="16" t="s">
        <v>192</v>
      </c>
      <c r="B36" s="16" t="s">
        <v>59</v>
      </c>
      <c r="C36" s="16" t="s">
        <v>51</v>
      </c>
      <c r="D36" s="120">
        <v>385</v>
      </c>
      <c r="E36" s="120">
        <v>301</v>
      </c>
      <c r="F36" s="120">
        <v>193</v>
      </c>
      <c r="G36" s="120">
        <v>201</v>
      </c>
      <c r="H36" s="120">
        <v>240</v>
      </c>
      <c r="I36" s="120">
        <v>240</v>
      </c>
      <c r="J36" s="120">
        <v>319</v>
      </c>
      <c r="K36" s="165">
        <v>15</v>
      </c>
      <c r="L36" s="165">
        <v>349</v>
      </c>
      <c r="M36" s="165">
        <v>560</v>
      </c>
      <c r="N36" s="165">
        <v>541</v>
      </c>
      <c r="O36" s="106">
        <v>402</v>
      </c>
      <c r="P36" s="106">
        <f t="shared" si="5"/>
        <v>3746</v>
      </c>
    </row>
    <row r="37" spans="1:28" s="11" customFormat="1" ht="19.5">
      <c r="A37" s="45"/>
      <c r="B37" s="45"/>
      <c r="C37" s="16" t="s">
        <v>52</v>
      </c>
      <c r="D37" s="120">
        <v>4951</v>
      </c>
      <c r="E37" s="120">
        <v>3889</v>
      </c>
      <c r="F37" s="120">
        <v>2523</v>
      </c>
      <c r="G37" s="120">
        <v>2624</v>
      </c>
      <c r="H37" s="120">
        <v>3117</v>
      </c>
      <c r="I37" s="120">
        <v>3117</v>
      </c>
      <c r="J37" s="120">
        <v>4117</v>
      </c>
      <c r="K37" s="165">
        <v>323</v>
      </c>
      <c r="L37" s="165">
        <v>4496</v>
      </c>
      <c r="M37" s="165">
        <v>7165</v>
      </c>
      <c r="N37" s="165">
        <v>6952</v>
      </c>
      <c r="O37" s="106">
        <v>5166</v>
      </c>
      <c r="P37" s="106">
        <f t="shared" si="5"/>
        <v>48440</v>
      </c>
    </row>
    <row r="38" spans="1:28" s="11" customFormat="1" ht="19.5">
      <c r="A38" s="161"/>
      <c r="B38" s="161"/>
      <c r="C38" s="162" t="s">
        <v>60</v>
      </c>
      <c r="D38" s="171">
        <f>SUM(D36,D34,D32,D30,D28,D26,D24,D22)</f>
        <v>54830</v>
      </c>
      <c r="E38" s="171">
        <f t="shared" ref="E38:O38" si="6">SUM(E36,E34,E32,E30,E28,E26,E24,E22)</f>
        <v>59534</v>
      </c>
      <c r="F38" s="171">
        <f t="shared" si="6"/>
        <v>44088</v>
      </c>
      <c r="G38" s="171">
        <f t="shared" si="6"/>
        <v>42248</v>
      </c>
      <c r="H38" s="171">
        <f t="shared" si="6"/>
        <v>41300</v>
      </c>
      <c r="I38" s="171">
        <f t="shared" si="6"/>
        <v>42458</v>
      </c>
      <c r="J38" s="171">
        <f t="shared" si="6"/>
        <v>46173</v>
      </c>
      <c r="K38" s="171">
        <f t="shared" si="6"/>
        <v>57784</v>
      </c>
      <c r="L38" s="171">
        <f t="shared" si="6"/>
        <v>45370</v>
      </c>
      <c r="M38" s="171">
        <f t="shared" si="6"/>
        <v>46400</v>
      </c>
      <c r="N38" s="171">
        <f t="shared" si="6"/>
        <v>59464</v>
      </c>
      <c r="O38" s="171">
        <f t="shared" si="6"/>
        <v>53253</v>
      </c>
      <c r="P38" s="170">
        <f>SUM(D38:O38)</f>
        <v>592902</v>
      </c>
    </row>
    <row r="39" spans="1:28" s="11" customFormat="1" ht="20.25" thickBot="1">
      <c r="A39" s="163"/>
      <c r="B39" s="163"/>
      <c r="C39" s="164" t="s">
        <v>61</v>
      </c>
      <c r="D39" s="174">
        <f>SUM(D23,D25,D27,D29,D31,D33,D35,D37)</f>
        <v>705261</v>
      </c>
      <c r="E39" s="174">
        <f t="shared" ref="E39:O39" si="7">SUM(E23,E25,E27,E29,E31,E33,E35,E37)</f>
        <v>764768</v>
      </c>
      <c r="F39" s="174">
        <f t="shared" si="7"/>
        <v>569376</v>
      </c>
      <c r="G39" s="174">
        <f t="shared" si="7"/>
        <v>546100</v>
      </c>
      <c r="H39" s="174">
        <f t="shared" si="7"/>
        <v>500212</v>
      </c>
      <c r="I39" s="174">
        <f t="shared" si="7"/>
        <v>548757</v>
      </c>
      <c r="J39" s="174">
        <f t="shared" si="7"/>
        <v>595751</v>
      </c>
      <c r="K39" s="174">
        <f t="shared" si="7"/>
        <v>742681</v>
      </c>
      <c r="L39" s="174">
        <f t="shared" si="7"/>
        <v>585595</v>
      </c>
      <c r="M39" s="174">
        <f t="shared" si="7"/>
        <v>598623</v>
      </c>
      <c r="N39" s="174">
        <f t="shared" si="7"/>
        <v>763921</v>
      </c>
      <c r="O39" s="174">
        <f t="shared" si="7"/>
        <v>685312</v>
      </c>
      <c r="P39" s="173">
        <f>SUM(D39:O39)</f>
        <v>7606357</v>
      </c>
    </row>
    <row r="40" spans="1:28" s="9" customFormat="1" ht="17.25" thickTop="1">
      <c r="A40" s="332" t="s">
        <v>316</v>
      </c>
      <c r="B40" s="333"/>
      <c r="C40" s="333"/>
      <c r="D40" s="120"/>
      <c r="E40" s="120"/>
      <c r="F40" s="120"/>
      <c r="G40" s="120"/>
      <c r="H40" s="120"/>
      <c r="I40" s="120"/>
      <c r="J40" s="176"/>
      <c r="K40" s="167"/>
      <c r="L40" s="109"/>
      <c r="M40" s="109"/>
      <c r="N40" s="109"/>
      <c r="O40" s="109"/>
      <c r="P40" s="109"/>
    </row>
    <row r="41" spans="1:28" s="11" customFormat="1" ht="19.5">
      <c r="A41" s="45"/>
      <c r="B41" s="45" t="s">
        <v>62</v>
      </c>
      <c r="C41" s="16" t="s">
        <v>63</v>
      </c>
      <c r="D41" s="128">
        <v>842.87</v>
      </c>
      <c r="E41" s="128">
        <v>221</v>
      </c>
      <c r="F41" s="128">
        <v>789.34</v>
      </c>
      <c r="G41" s="128">
        <v>541</v>
      </c>
      <c r="H41" s="128">
        <v>880.58</v>
      </c>
      <c r="I41" s="128">
        <v>619</v>
      </c>
      <c r="J41" s="128">
        <v>638</v>
      </c>
      <c r="K41" s="128">
        <v>524.77</v>
      </c>
      <c r="L41" s="128">
        <v>471.02</v>
      </c>
      <c r="M41" s="128">
        <v>589.21</v>
      </c>
      <c r="N41" s="128">
        <v>609.9</v>
      </c>
      <c r="O41" s="118">
        <v>329.45</v>
      </c>
      <c r="P41" s="128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6"/>
      <c r="AB41" s="25"/>
    </row>
    <row r="42" spans="1:28" s="11" customFormat="1" ht="19.5">
      <c r="A42" s="45"/>
      <c r="B42" s="45"/>
      <c r="C42" s="16" t="s">
        <v>64</v>
      </c>
      <c r="D42" s="120">
        <v>22392</v>
      </c>
      <c r="E42" s="120">
        <v>5794</v>
      </c>
      <c r="F42" s="120">
        <v>21251</v>
      </c>
      <c r="G42" s="120">
        <v>14846</v>
      </c>
      <c r="H42" s="120">
        <v>24036</v>
      </c>
      <c r="I42" s="120">
        <v>17233</v>
      </c>
      <c r="J42" s="115">
        <v>18489</v>
      </c>
      <c r="K42" s="165">
        <v>15178</v>
      </c>
      <c r="L42" s="165">
        <v>13244</v>
      </c>
      <c r="M42" s="165">
        <v>17258</v>
      </c>
      <c r="N42" s="165">
        <v>18449</v>
      </c>
      <c r="O42" s="107">
        <v>9978</v>
      </c>
      <c r="P42" s="106"/>
    </row>
    <row r="43" spans="1:28" s="11" customFormat="1" ht="19.5">
      <c r="A43" s="45"/>
      <c r="B43" s="16" t="s">
        <v>11</v>
      </c>
      <c r="C43" s="16" t="s">
        <v>63</v>
      </c>
      <c r="D43" s="128">
        <v>1582.76</v>
      </c>
      <c r="E43" s="128">
        <v>724</v>
      </c>
      <c r="F43" s="128">
        <v>1242.3499999999999</v>
      </c>
      <c r="G43" s="128">
        <v>1145</v>
      </c>
      <c r="H43" s="128">
        <v>1152.8499999999999</v>
      </c>
      <c r="I43" s="128">
        <v>1304</v>
      </c>
      <c r="J43" s="128">
        <v>1121.7</v>
      </c>
      <c r="K43" s="128">
        <v>944.36</v>
      </c>
      <c r="L43" s="128">
        <v>941.41</v>
      </c>
      <c r="M43" s="128">
        <v>1300.6199999999999</v>
      </c>
      <c r="N43" s="128">
        <v>1268.76</v>
      </c>
      <c r="O43" s="118">
        <v>763.46</v>
      </c>
      <c r="P43" s="128"/>
    </row>
    <row r="44" spans="1:28" s="11" customFormat="1" ht="19.5">
      <c r="A44" s="45"/>
      <c r="B44" s="45"/>
      <c r="C44" s="16" t="s">
        <v>64</v>
      </c>
      <c r="D44" s="120">
        <v>35487</v>
      </c>
      <c r="E44" s="120">
        <v>16233</v>
      </c>
      <c r="F44" s="120">
        <v>28648</v>
      </c>
      <c r="G44" s="120">
        <v>27591</v>
      </c>
      <c r="H44" s="120">
        <v>27243</v>
      </c>
      <c r="I44" s="120">
        <v>31643</v>
      </c>
      <c r="J44" s="115">
        <v>47049</v>
      </c>
      <c r="K44" s="165">
        <v>24207</v>
      </c>
      <c r="L44" s="107">
        <v>23202</v>
      </c>
      <c r="M44" s="165">
        <v>33835</v>
      </c>
      <c r="N44" s="165">
        <v>34123</v>
      </c>
      <c r="O44" s="107">
        <v>20533</v>
      </c>
      <c r="P44" s="106"/>
      <c r="Q44" s="166" t="s">
        <v>318</v>
      </c>
    </row>
    <row r="45" spans="1:28" s="11" customFormat="1" ht="19.5">
      <c r="A45" s="161"/>
      <c r="B45" s="161"/>
      <c r="C45" s="162" t="s">
        <v>65</v>
      </c>
      <c r="D45" s="177">
        <f>D41+D43</f>
        <v>2425.63</v>
      </c>
      <c r="E45" s="177">
        <f t="shared" ref="E45:O45" si="8">E41+E43</f>
        <v>945</v>
      </c>
      <c r="F45" s="177">
        <f t="shared" si="8"/>
        <v>2031.69</v>
      </c>
      <c r="G45" s="177">
        <f t="shared" si="8"/>
        <v>1686</v>
      </c>
      <c r="H45" s="177">
        <f t="shared" si="8"/>
        <v>2033.4299999999998</v>
      </c>
      <c r="I45" s="177">
        <f t="shared" si="8"/>
        <v>1923</v>
      </c>
      <c r="J45" s="177">
        <f t="shared" si="8"/>
        <v>1759.7</v>
      </c>
      <c r="K45" s="177">
        <f t="shared" si="8"/>
        <v>1469.13</v>
      </c>
      <c r="L45" s="177">
        <f t="shared" si="8"/>
        <v>1412.4299999999998</v>
      </c>
      <c r="M45" s="177">
        <f t="shared" si="8"/>
        <v>1889.83</v>
      </c>
      <c r="N45" s="177">
        <f t="shared" si="8"/>
        <v>1878.6599999999999</v>
      </c>
      <c r="O45" s="177">
        <f t="shared" si="8"/>
        <v>1092.9100000000001</v>
      </c>
      <c r="P45" s="170">
        <f>SUM(D45:O45)</f>
        <v>20547.410000000003</v>
      </c>
      <c r="Q45" s="178">
        <v>21318.33</v>
      </c>
    </row>
    <row r="46" spans="1:28" s="11" customFormat="1" ht="20.25" thickBot="1">
      <c r="A46" s="163"/>
      <c r="B46" s="163"/>
      <c r="C46" s="164" t="s">
        <v>66</v>
      </c>
      <c r="D46" s="174">
        <f>D42+D44</f>
        <v>57879</v>
      </c>
      <c r="E46" s="174">
        <f>E42+E44</f>
        <v>22027</v>
      </c>
      <c r="F46" s="174">
        <f t="shared" ref="F46:O46" si="9">F42+F44</f>
        <v>49899</v>
      </c>
      <c r="G46" s="174">
        <f t="shared" si="9"/>
        <v>42437</v>
      </c>
      <c r="H46" s="174">
        <f t="shared" si="9"/>
        <v>51279</v>
      </c>
      <c r="I46" s="174">
        <f t="shared" si="9"/>
        <v>48876</v>
      </c>
      <c r="J46" s="174">
        <f t="shared" si="9"/>
        <v>65538</v>
      </c>
      <c r="K46" s="174">
        <f t="shared" si="9"/>
        <v>39385</v>
      </c>
      <c r="L46" s="174">
        <f t="shared" si="9"/>
        <v>36446</v>
      </c>
      <c r="M46" s="174">
        <f t="shared" si="9"/>
        <v>51093</v>
      </c>
      <c r="N46" s="174">
        <f t="shared" si="9"/>
        <v>52572</v>
      </c>
      <c r="O46" s="174">
        <f t="shared" si="9"/>
        <v>30511</v>
      </c>
      <c r="P46" s="173">
        <f>SUM(D46:O46)</f>
        <v>547942</v>
      </c>
    </row>
    <row r="47" spans="1:28" s="9" customFormat="1" ht="25.5" customHeight="1" thickTop="1">
      <c r="A47" s="332" t="s">
        <v>317</v>
      </c>
      <c r="B47" s="333"/>
      <c r="C47" s="333"/>
      <c r="D47" s="120"/>
      <c r="E47" s="120"/>
      <c r="F47" s="120"/>
      <c r="G47" s="120"/>
      <c r="H47" s="120"/>
      <c r="I47" s="120"/>
      <c r="J47" s="176"/>
      <c r="K47" s="109"/>
      <c r="L47" s="109"/>
      <c r="M47" s="109"/>
      <c r="N47" s="109"/>
      <c r="O47" s="109"/>
      <c r="P47" s="109"/>
    </row>
    <row r="48" spans="1:28" s="9" customFormat="1">
      <c r="A48" s="45"/>
      <c r="B48" s="16" t="s">
        <v>12</v>
      </c>
      <c r="C48" s="16" t="s">
        <v>51</v>
      </c>
      <c r="D48" s="120">
        <v>6603</v>
      </c>
      <c r="E48" s="120">
        <v>6174</v>
      </c>
      <c r="F48" s="120"/>
      <c r="G48" s="120"/>
      <c r="H48" s="120"/>
      <c r="I48" s="120"/>
      <c r="J48" s="120">
        <v>5129</v>
      </c>
      <c r="K48" s="109"/>
      <c r="L48" s="109"/>
      <c r="M48" s="109"/>
      <c r="N48" s="109"/>
      <c r="O48" s="109"/>
      <c r="P48" s="109"/>
    </row>
    <row r="49" spans="1:16" s="9" customFormat="1">
      <c r="A49" s="45"/>
      <c r="B49" s="45"/>
      <c r="C49" s="16" t="s">
        <v>13</v>
      </c>
      <c r="D49" s="120">
        <v>100579</v>
      </c>
      <c r="E49" s="120">
        <v>95835</v>
      </c>
      <c r="F49" s="120">
        <v>42240</v>
      </c>
      <c r="G49" s="120">
        <v>94410</v>
      </c>
      <c r="H49" s="120">
        <v>103937</v>
      </c>
      <c r="I49" s="120">
        <v>86665</v>
      </c>
      <c r="J49" s="120">
        <v>81283</v>
      </c>
      <c r="K49" s="107">
        <v>13531</v>
      </c>
      <c r="L49" s="107">
        <v>7691</v>
      </c>
      <c r="M49" s="107">
        <v>19022</v>
      </c>
      <c r="N49" s="107">
        <v>67282</v>
      </c>
      <c r="O49" s="107">
        <v>91500</v>
      </c>
      <c r="P49" s="109"/>
    </row>
    <row r="50" spans="1:16" s="9" customFormat="1">
      <c r="A50" s="45"/>
      <c r="B50" s="16" t="s">
        <v>14</v>
      </c>
      <c r="C50" s="16" t="s">
        <v>51</v>
      </c>
      <c r="D50" s="120">
        <v>7182</v>
      </c>
      <c r="E50" s="120">
        <v>6796</v>
      </c>
      <c r="F50" s="120"/>
      <c r="G50" s="120"/>
      <c r="H50" s="120"/>
      <c r="I50" s="120"/>
      <c r="J50" s="120">
        <v>5590</v>
      </c>
      <c r="K50" s="107"/>
      <c r="L50" s="107"/>
      <c r="M50" s="107"/>
      <c r="N50" s="107"/>
      <c r="O50" s="107"/>
      <c r="P50" s="109"/>
    </row>
    <row r="51" spans="1:16" s="9" customFormat="1">
      <c r="A51" s="45"/>
      <c r="B51" s="45"/>
      <c r="C51" s="16" t="s">
        <v>13</v>
      </c>
      <c r="D51" s="120">
        <v>109381</v>
      </c>
      <c r="E51" s="120">
        <v>105470</v>
      </c>
      <c r="F51" s="120">
        <v>79571</v>
      </c>
      <c r="G51" s="120">
        <v>83505</v>
      </c>
      <c r="H51" s="120">
        <v>115151</v>
      </c>
      <c r="I51" s="120">
        <v>99056</v>
      </c>
      <c r="J51" s="120">
        <v>88571</v>
      </c>
      <c r="K51" s="107">
        <v>33987</v>
      </c>
      <c r="L51" s="107">
        <v>22275</v>
      </c>
      <c r="M51" s="107">
        <v>32210</v>
      </c>
      <c r="N51" s="107">
        <v>75106</v>
      </c>
      <c r="O51" s="107">
        <v>84414</v>
      </c>
      <c r="P51" s="109"/>
    </row>
    <row r="52" spans="1:16" s="9" customFormat="1">
      <c r="A52" s="45"/>
      <c r="B52" s="16" t="s">
        <v>68</v>
      </c>
      <c r="C52" s="16" t="s">
        <v>51</v>
      </c>
      <c r="D52" s="120">
        <v>8337</v>
      </c>
      <c r="E52" s="120">
        <v>6980</v>
      </c>
      <c r="F52" s="120"/>
      <c r="G52" s="120"/>
      <c r="H52" s="120"/>
      <c r="I52" s="120"/>
      <c r="J52" s="120">
        <v>4792</v>
      </c>
      <c r="K52" s="107"/>
      <c r="L52" s="107"/>
      <c r="M52" s="107"/>
      <c r="N52" s="107"/>
      <c r="O52" s="107"/>
      <c r="P52" s="109"/>
    </row>
    <row r="53" spans="1:16" s="9" customFormat="1">
      <c r="A53" s="45"/>
      <c r="B53" s="45"/>
      <c r="C53" s="16" t="s">
        <v>13</v>
      </c>
      <c r="D53" s="120">
        <v>126939</v>
      </c>
      <c r="E53" s="120">
        <v>108320</v>
      </c>
      <c r="F53" s="120">
        <v>76767</v>
      </c>
      <c r="G53" s="120">
        <v>114175</v>
      </c>
      <c r="H53" s="120">
        <v>110566</v>
      </c>
      <c r="I53" s="120">
        <v>90429</v>
      </c>
      <c r="J53" s="120">
        <v>75955</v>
      </c>
      <c r="K53" s="107">
        <v>48127</v>
      </c>
      <c r="L53" s="107">
        <v>48381</v>
      </c>
      <c r="M53" s="107">
        <v>54507</v>
      </c>
      <c r="N53" s="107">
        <v>81439</v>
      </c>
      <c r="O53" s="107">
        <v>98832</v>
      </c>
      <c r="P53" s="109"/>
    </row>
    <row r="54" spans="1:16" s="9" customFormat="1">
      <c r="A54" s="45"/>
      <c r="B54" s="16" t="s">
        <v>15</v>
      </c>
      <c r="C54" s="16" t="s">
        <v>51</v>
      </c>
      <c r="D54" s="120">
        <v>3932</v>
      </c>
      <c r="E54" s="120">
        <v>3900</v>
      </c>
      <c r="F54" s="120"/>
      <c r="G54" s="120"/>
      <c r="H54" s="120"/>
      <c r="I54" s="120"/>
      <c r="J54" s="120">
        <v>2564</v>
      </c>
      <c r="K54" s="107"/>
      <c r="L54" s="107"/>
      <c r="M54" s="107"/>
      <c r="N54" s="107"/>
      <c r="O54" s="107"/>
      <c r="P54" s="109"/>
    </row>
    <row r="55" spans="1:16" s="9" customFormat="1">
      <c r="A55" s="45"/>
      <c r="B55" s="45"/>
      <c r="C55" s="16" t="s">
        <v>13</v>
      </c>
      <c r="D55" s="120">
        <v>59974</v>
      </c>
      <c r="E55" s="120">
        <v>60611</v>
      </c>
      <c r="F55" s="120">
        <v>24132</v>
      </c>
      <c r="G55" s="120">
        <v>57528</v>
      </c>
      <c r="H55" s="120">
        <v>59201</v>
      </c>
      <c r="I55" s="120">
        <v>48978</v>
      </c>
      <c r="J55" s="120">
        <v>40734</v>
      </c>
      <c r="K55" s="107">
        <v>11753</v>
      </c>
      <c r="L55" s="107">
        <v>9341</v>
      </c>
      <c r="M55" s="107">
        <v>18197</v>
      </c>
      <c r="N55" s="107">
        <v>40748</v>
      </c>
      <c r="O55" s="107">
        <v>44380</v>
      </c>
      <c r="P55" s="109"/>
    </row>
    <row r="56" spans="1:16" s="9" customFormat="1">
      <c r="A56" s="161"/>
      <c r="B56" s="161"/>
      <c r="C56" s="162" t="s">
        <v>40</v>
      </c>
      <c r="D56" s="171">
        <f>SUM(D54,D52,D50,D48)</f>
        <v>26054</v>
      </c>
      <c r="E56" s="171">
        <f>SUM(E48,E50,E52,E54)</f>
        <v>23850</v>
      </c>
      <c r="F56" s="171"/>
      <c r="G56" s="171"/>
      <c r="H56" s="171"/>
      <c r="I56" s="171"/>
      <c r="J56" s="171">
        <v>18075</v>
      </c>
      <c r="K56" s="172"/>
      <c r="L56" s="172"/>
      <c r="M56" s="172"/>
      <c r="N56" s="172"/>
      <c r="O56" s="172"/>
      <c r="P56" s="170">
        <f>SUM(D56:O56)</f>
        <v>67979</v>
      </c>
    </row>
    <row r="57" spans="1:16" s="9" customFormat="1" ht="17.25" thickBot="1">
      <c r="A57" s="163"/>
      <c r="B57" s="163"/>
      <c r="C57" s="164" t="s">
        <v>16</v>
      </c>
      <c r="D57" s="174">
        <f>SUM(D55,D53,D51,D49)</f>
        <v>396873</v>
      </c>
      <c r="E57" s="174">
        <f>SUM(E49,E51,E53,E55)</f>
        <v>370236</v>
      </c>
      <c r="F57" s="174">
        <v>222710</v>
      </c>
      <c r="G57" s="174">
        <v>349618</v>
      </c>
      <c r="H57" s="174">
        <v>388855</v>
      </c>
      <c r="I57" s="174">
        <v>325098</v>
      </c>
      <c r="J57" s="174">
        <v>286543</v>
      </c>
      <c r="K57" s="175">
        <f>SUM(K49,K51,K53,K55)</f>
        <v>107398</v>
      </c>
      <c r="L57" s="175">
        <v>87688</v>
      </c>
      <c r="M57" s="175">
        <v>123963</v>
      </c>
      <c r="N57" s="175">
        <v>264575</v>
      </c>
      <c r="O57" s="175">
        <v>319126</v>
      </c>
      <c r="P57" s="173">
        <f>SUM(D57:O57)</f>
        <v>3242683</v>
      </c>
    </row>
    <row r="58" spans="1:16" s="9" customFormat="1" ht="17.25" thickTop="1">
      <c r="A58" s="45"/>
      <c r="B58" s="45"/>
      <c r="C58" s="45"/>
      <c r="D58" s="48"/>
      <c r="E58" s="48"/>
      <c r="F58" s="48"/>
      <c r="G58" s="49"/>
      <c r="H58" s="49"/>
      <c r="I58" s="49"/>
      <c r="J58" s="49"/>
      <c r="K58" s="45"/>
      <c r="L58" s="45"/>
      <c r="M58" s="45"/>
      <c r="N58" s="45"/>
      <c r="O58" s="45"/>
      <c r="P58" s="45"/>
    </row>
    <row r="59" spans="1:16" s="9" customFormat="1">
      <c r="A59" s="45"/>
      <c r="B59" s="45"/>
      <c r="C59" s="45"/>
      <c r="D59" s="48"/>
      <c r="E59" s="48"/>
      <c r="F59" s="48"/>
      <c r="G59" s="49"/>
      <c r="H59" s="49"/>
      <c r="I59" s="49"/>
      <c r="J59" s="49"/>
      <c r="K59" s="45"/>
      <c r="L59" s="45"/>
      <c r="M59" s="45"/>
      <c r="N59" s="45"/>
      <c r="O59" s="45"/>
      <c r="P59" s="45"/>
    </row>
    <row r="60" spans="1:16" s="9" customFormat="1">
      <c r="D60" s="7"/>
      <c r="E60" s="7"/>
      <c r="F60" s="7"/>
      <c r="G60" s="8"/>
      <c r="H60" s="8"/>
      <c r="I60" s="8"/>
      <c r="J60" s="8"/>
      <c r="P60" s="45"/>
    </row>
    <row r="61" spans="1:16" s="9" customFormat="1">
      <c r="D61" s="7"/>
      <c r="E61" s="7"/>
      <c r="F61" s="7"/>
      <c r="G61" s="8"/>
      <c r="H61" s="8"/>
      <c r="I61" s="8"/>
      <c r="J61" s="8"/>
      <c r="P61" s="45"/>
    </row>
    <row r="62" spans="1:16" s="9" customFormat="1">
      <c r="D62" s="7"/>
      <c r="E62" s="7"/>
      <c r="F62" s="7"/>
      <c r="G62" s="8"/>
      <c r="H62" s="8"/>
      <c r="I62" s="8"/>
      <c r="J62" s="8"/>
      <c r="P62" s="45"/>
    </row>
    <row r="63" spans="1:16">
      <c r="A63" s="12"/>
      <c r="B63" s="12"/>
      <c r="C63" s="12"/>
      <c r="D63" s="13"/>
      <c r="E63" s="13"/>
      <c r="F63" s="13"/>
      <c r="G63" s="14"/>
      <c r="H63" s="14"/>
      <c r="I63" s="14"/>
      <c r="J63" s="14"/>
      <c r="K63" s="12"/>
      <c r="L63" s="12"/>
      <c r="M63" s="12"/>
      <c r="N63" s="12"/>
      <c r="O63" s="12"/>
    </row>
    <row r="64" spans="1:16">
      <c r="A64" s="12"/>
      <c r="B64" s="12"/>
      <c r="C64" s="12"/>
      <c r="D64" s="13"/>
      <c r="E64" s="13"/>
      <c r="F64" s="13"/>
      <c r="G64" s="14"/>
      <c r="H64" s="14"/>
      <c r="I64" s="14"/>
      <c r="J64" s="14"/>
      <c r="K64" s="12"/>
      <c r="L64" s="12"/>
      <c r="M64" s="12"/>
      <c r="N64" s="12"/>
      <c r="O64" s="12"/>
    </row>
    <row r="65" spans="1:15">
      <c r="A65" s="12"/>
      <c r="B65" s="12"/>
      <c r="C65" s="12"/>
      <c r="D65" s="13"/>
      <c r="E65" s="13"/>
      <c r="F65" s="13"/>
      <c r="G65" s="14"/>
      <c r="H65" s="14"/>
      <c r="I65" s="14"/>
      <c r="J65" s="14"/>
      <c r="K65" s="12"/>
      <c r="L65" s="12"/>
      <c r="M65" s="12"/>
      <c r="N65" s="12"/>
      <c r="O65" s="12"/>
    </row>
    <row r="66" spans="1:15">
      <c r="A66" s="12"/>
      <c r="B66" s="12"/>
      <c r="C66" s="12"/>
      <c r="D66" s="13"/>
      <c r="E66" s="13"/>
      <c r="F66" s="13"/>
      <c r="G66" s="14"/>
      <c r="H66" s="14"/>
      <c r="I66" s="14"/>
      <c r="J66" s="14"/>
      <c r="K66" s="12"/>
      <c r="L66" s="12"/>
      <c r="M66" s="12"/>
      <c r="N66" s="12"/>
      <c r="O66" s="12"/>
    </row>
    <row r="65530" spans="12:12">
      <c r="L65530">
        <f>SUM(L1:L65529)</f>
        <v>18083538.859999999</v>
      </c>
    </row>
  </sheetData>
  <mergeCells count="5">
    <mergeCell ref="A47:C47"/>
    <mergeCell ref="A1:C1"/>
    <mergeCell ref="A2:C2"/>
    <mergeCell ref="A21:C21"/>
    <mergeCell ref="A40:C40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0"/>
  <sheetViews>
    <sheetView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O29" sqref="O29"/>
    </sheetView>
  </sheetViews>
  <sheetFormatPr defaultRowHeight="16.5"/>
  <cols>
    <col min="1" max="1" width="19.875" bestFit="1" customWidth="1"/>
    <col min="2" max="2" width="25" bestFit="1" customWidth="1"/>
    <col min="3" max="3" width="11.875" bestFit="1" customWidth="1"/>
    <col min="4" max="14" width="11.125" bestFit="1" customWidth="1"/>
    <col min="15" max="15" width="12.375" bestFit="1" customWidth="1"/>
  </cols>
  <sheetData>
    <row r="1" spans="1:15" ht="19.5">
      <c r="A1" s="379" t="s">
        <v>494</v>
      </c>
      <c r="B1" s="380"/>
      <c r="C1" s="380"/>
      <c r="D1" s="380"/>
      <c r="E1" s="381"/>
      <c r="F1" s="381"/>
      <c r="G1" s="381"/>
      <c r="H1" s="381"/>
      <c r="I1" s="36"/>
      <c r="J1" s="36"/>
      <c r="K1" s="36"/>
      <c r="L1" s="36"/>
      <c r="M1" s="36"/>
      <c r="N1" s="36"/>
      <c r="O1" s="36"/>
    </row>
    <row r="2" spans="1:15">
      <c r="A2" s="377" t="s">
        <v>394</v>
      </c>
      <c r="B2" s="378"/>
      <c r="C2" s="185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415</v>
      </c>
      <c r="L2" s="239" t="s">
        <v>416</v>
      </c>
      <c r="M2" s="239" t="s">
        <v>419</v>
      </c>
      <c r="N2" s="239" t="s">
        <v>420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/>
      <c r="D4" s="209"/>
      <c r="E4" s="210"/>
      <c r="F4" s="210"/>
      <c r="G4" s="210"/>
      <c r="H4" s="210"/>
      <c r="I4" s="210">
        <v>163000</v>
      </c>
      <c r="J4" s="210">
        <v>153200</v>
      </c>
      <c r="K4" s="210">
        <v>162400</v>
      </c>
      <c r="L4" s="210">
        <v>137000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232200</v>
      </c>
      <c r="D5" s="209">
        <v>170000</v>
      </c>
      <c r="E5" s="210">
        <v>121800</v>
      </c>
      <c r="F5" s="210">
        <v>220200</v>
      </c>
      <c r="G5" s="210">
        <v>215200</v>
      </c>
      <c r="H5" s="210">
        <v>319000</v>
      </c>
      <c r="I5" s="210">
        <v>175400</v>
      </c>
      <c r="J5" s="210">
        <v>160000</v>
      </c>
      <c r="K5" s="210">
        <v>168800</v>
      </c>
      <c r="L5" s="210">
        <v>151000</v>
      </c>
      <c r="M5" s="210">
        <v>298000</v>
      </c>
      <c r="N5" s="210">
        <v>246400</v>
      </c>
      <c r="O5" s="209"/>
    </row>
    <row r="6" spans="1:15">
      <c r="A6" s="195" t="s">
        <v>479</v>
      </c>
      <c r="B6" s="195" t="s">
        <v>134</v>
      </c>
      <c r="C6" s="209">
        <v>29800</v>
      </c>
      <c r="D6" s="209">
        <v>31800</v>
      </c>
      <c r="E6" s="210">
        <v>21800</v>
      </c>
      <c r="F6" s="210">
        <v>28800</v>
      </c>
      <c r="G6" s="210">
        <v>42200</v>
      </c>
      <c r="H6" s="210">
        <v>42600</v>
      </c>
      <c r="I6" s="210">
        <v>45000</v>
      </c>
      <c r="J6" s="210">
        <v>54400</v>
      </c>
      <c r="K6" s="210">
        <v>42600</v>
      </c>
      <c r="L6" s="210">
        <v>36000</v>
      </c>
      <c r="M6" s="210">
        <v>52800</v>
      </c>
      <c r="N6" s="210">
        <v>33800</v>
      </c>
      <c r="O6" s="209"/>
    </row>
    <row r="7" spans="1:15">
      <c r="A7" s="291" t="s">
        <v>477</v>
      </c>
      <c r="B7" s="195" t="s">
        <v>135</v>
      </c>
      <c r="C7" s="209">
        <v>136400</v>
      </c>
      <c r="D7" s="209">
        <v>139000</v>
      </c>
      <c r="E7" s="210">
        <v>129400</v>
      </c>
      <c r="F7" s="210">
        <v>135600</v>
      </c>
      <c r="G7" s="210">
        <v>143400</v>
      </c>
      <c r="H7" s="210">
        <v>170800</v>
      </c>
      <c r="I7" s="210">
        <v>168800</v>
      </c>
      <c r="J7" s="210">
        <v>171600</v>
      </c>
      <c r="K7" s="210">
        <v>151400</v>
      </c>
      <c r="L7" s="210">
        <v>158200</v>
      </c>
      <c r="M7" s="210">
        <v>175000</v>
      </c>
      <c r="N7" s="210">
        <v>142800</v>
      </c>
      <c r="O7" s="209"/>
    </row>
    <row r="8" spans="1:15">
      <c r="A8" s="292" t="s">
        <v>482</v>
      </c>
      <c r="B8" s="192" t="s">
        <v>212</v>
      </c>
      <c r="C8" s="209">
        <f t="shared" ref="C8:N8" si="0">SUM(C4:C7)</f>
        <v>398400</v>
      </c>
      <c r="D8" s="209">
        <f t="shared" si="0"/>
        <v>340800</v>
      </c>
      <c r="E8" s="209">
        <f t="shared" si="0"/>
        <v>273000</v>
      </c>
      <c r="F8" s="209">
        <f t="shared" si="0"/>
        <v>384600</v>
      </c>
      <c r="G8" s="209">
        <f t="shared" si="0"/>
        <v>400800</v>
      </c>
      <c r="H8" s="209">
        <f t="shared" si="0"/>
        <v>532400</v>
      </c>
      <c r="I8" s="209">
        <f t="shared" si="0"/>
        <v>552200</v>
      </c>
      <c r="J8" s="209">
        <f t="shared" si="0"/>
        <v>539200</v>
      </c>
      <c r="K8" s="209">
        <f t="shared" si="0"/>
        <v>525200</v>
      </c>
      <c r="L8" s="209">
        <f t="shared" si="0"/>
        <v>482200</v>
      </c>
      <c r="M8" s="209">
        <f t="shared" si="0"/>
        <v>525800</v>
      </c>
      <c r="N8" s="209">
        <f t="shared" si="0"/>
        <v>423000</v>
      </c>
      <c r="O8" s="209">
        <f>SUM(C8:N8)</f>
        <v>5377600</v>
      </c>
    </row>
    <row r="9" spans="1:15">
      <c r="A9" s="292" t="s">
        <v>507</v>
      </c>
      <c r="B9" s="195" t="s">
        <v>511</v>
      </c>
      <c r="C9" s="209">
        <v>28600</v>
      </c>
      <c r="D9" s="209">
        <v>7200</v>
      </c>
      <c r="E9" s="209">
        <v>23000</v>
      </c>
      <c r="F9" s="209">
        <v>17200</v>
      </c>
      <c r="G9" s="209">
        <v>22600</v>
      </c>
      <c r="H9" s="209">
        <v>26200</v>
      </c>
      <c r="I9" s="209">
        <v>-45600</v>
      </c>
      <c r="J9" s="210">
        <v>-1800</v>
      </c>
      <c r="K9" s="212">
        <v>77800</v>
      </c>
      <c r="L9" s="210">
        <v>-24200</v>
      </c>
      <c r="M9" s="210">
        <v>44400</v>
      </c>
      <c r="N9" s="210">
        <v>-13600</v>
      </c>
      <c r="O9" s="209"/>
    </row>
    <row r="10" spans="1:15">
      <c r="A10" s="294" t="s">
        <v>508</v>
      </c>
      <c r="B10" s="195" t="s">
        <v>136</v>
      </c>
      <c r="C10" s="209">
        <v>1197062</v>
      </c>
      <c r="D10" s="209">
        <v>1021878</v>
      </c>
      <c r="E10" s="210">
        <v>858608</v>
      </c>
      <c r="F10" s="210">
        <v>1147333</v>
      </c>
      <c r="G10" s="210">
        <v>1059212</v>
      </c>
      <c r="H10" s="210">
        <v>1398074</v>
      </c>
      <c r="I10" s="210">
        <v>1891521</v>
      </c>
      <c r="J10" s="210">
        <v>1757344</v>
      </c>
      <c r="K10" s="210">
        <v>1753559</v>
      </c>
      <c r="L10" s="210">
        <v>1591702</v>
      </c>
      <c r="M10" s="210">
        <v>1330898</v>
      </c>
      <c r="N10" s="210">
        <v>1123796</v>
      </c>
      <c r="O10" s="209">
        <f>SUM(C10:N10)</f>
        <v>16130987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33714</v>
      </c>
      <c r="I11" s="209">
        <v>97490</v>
      </c>
      <c r="J11" s="210">
        <v>21913</v>
      </c>
      <c r="K11" s="210">
        <v>0</v>
      </c>
      <c r="L11" s="210">
        <v>0</v>
      </c>
      <c r="M11" s="210">
        <v>0</v>
      </c>
      <c r="N11" s="210">
        <v>0</v>
      </c>
      <c r="O11" s="209">
        <f>SUM(C11:N11)</f>
        <v>153117</v>
      </c>
    </row>
    <row r="12" spans="1:15">
      <c r="A12" s="196" t="s">
        <v>2</v>
      </c>
      <c r="B12" s="197" t="s">
        <v>132</v>
      </c>
      <c r="C12" s="213"/>
      <c r="D12" s="213"/>
      <c r="E12" s="214"/>
      <c r="F12" s="214"/>
      <c r="G12" s="214"/>
      <c r="H12" s="214"/>
      <c r="I12" s="214">
        <v>233200</v>
      </c>
      <c r="J12" s="214">
        <v>191200</v>
      </c>
      <c r="K12" s="214">
        <v>198000</v>
      </c>
      <c r="L12" s="214">
        <v>191600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367600</v>
      </c>
      <c r="D13" s="213">
        <v>264800</v>
      </c>
      <c r="E13" s="214">
        <v>188400</v>
      </c>
      <c r="F13" s="214">
        <v>363200</v>
      </c>
      <c r="G13" s="214">
        <v>343600</v>
      </c>
      <c r="H13" s="214">
        <v>498000</v>
      </c>
      <c r="I13" s="214">
        <v>289200</v>
      </c>
      <c r="J13" s="214">
        <v>227600</v>
      </c>
      <c r="K13" s="214">
        <v>230000</v>
      </c>
      <c r="L13" s="214">
        <v>229600</v>
      </c>
      <c r="M13" s="214">
        <v>441600</v>
      </c>
      <c r="N13" s="214">
        <v>378000</v>
      </c>
      <c r="O13" s="213"/>
    </row>
    <row r="14" spans="1:15">
      <c r="A14" s="197" t="s">
        <v>480</v>
      </c>
      <c r="B14" s="197" t="s">
        <v>134</v>
      </c>
      <c r="C14" s="213">
        <v>48800</v>
      </c>
      <c r="D14" s="213">
        <v>52400</v>
      </c>
      <c r="E14" s="214">
        <v>34800</v>
      </c>
      <c r="F14" s="214">
        <v>50800</v>
      </c>
      <c r="G14" s="214">
        <v>69200</v>
      </c>
      <c r="H14" s="214">
        <v>75200</v>
      </c>
      <c r="I14" s="214">
        <v>74800</v>
      </c>
      <c r="J14" s="214">
        <v>82400</v>
      </c>
      <c r="K14" s="214">
        <v>59600</v>
      </c>
      <c r="L14" s="214">
        <v>55600</v>
      </c>
      <c r="M14" s="214">
        <v>79200</v>
      </c>
      <c r="N14" s="214">
        <v>54000</v>
      </c>
      <c r="O14" s="213"/>
    </row>
    <row r="15" spans="1:15">
      <c r="A15" s="204"/>
      <c r="B15" s="197" t="s">
        <v>135</v>
      </c>
      <c r="C15" s="213">
        <v>230400</v>
      </c>
      <c r="D15" s="213">
        <v>226000</v>
      </c>
      <c r="E15" s="214">
        <v>206000</v>
      </c>
      <c r="F15" s="214">
        <v>234400</v>
      </c>
      <c r="G15" s="214">
        <v>252400</v>
      </c>
      <c r="H15" s="214">
        <v>322400</v>
      </c>
      <c r="I15" s="214">
        <v>340000</v>
      </c>
      <c r="J15" s="214">
        <v>282800</v>
      </c>
      <c r="K15" s="214">
        <v>245200</v>
      </c>
      <c r="L15" s="214">
        <v>248400</v>
      </c>
      <c r="M15" s="214">
        <v>276000</v>
      </c>
      <c r="N15" s="214">
        <v>219600</v>
      </c>
      <c r="O15" s="213"/>
    </row>
    <row r="16" spans="1:15">
      <c r="A16" s="204"/>
      <c r="B16" s="196" t="s">
        <v>212</v>
      </c>
      <c r="C16" s="213">
        <f>SUM(C12:C15)</f>
        <v>646800</v>
      </c>
      <c r="D16" s="213">
        <f t="shared" ref="D16:N16" si="1">SUM(D12:D15)</f>
        <v>543200</v>
      </c>
      <c r="E16" s="213">
        <f t="shared" si="1"/>
        <v>429200</v>
      </c>
      <c r="F16" s="213">
        <f t="shared" si="1"/>
        <v>648400</v>
      </c>
      <c r="G16" s="213">
        <f t="shared" si="1"/>
        <v>665200</v>
      </c>
      <c r="H16" s="213">
        <f t="shared" si="1"/>
        <v>895600</v>
      </c>
      <c r="I16" s="213">
        <f t="shared" si="1"/>
        <v>937200</v>
      </c>
      <c r="J16" s="213">
        <f t="shared" si="1"/>
        <v>784000</v>
      </c>
      <c r="K16" s="213">
        <f t="shared" si="1"/>
        <v>732800</v>
      </c>
      <c r="L16" s="213">
        <f t="shared" si="1"/>
        <v>725200</v>
      </c>
      <c r="M16" s="213">
        <f t="shared" si="1"/>
        <v>796800</v>
      </c>
      <c r="N16" s="213">
        <f t="shared" si="1"/>
        <v>651600</v>
      </c>
      <c r="O16" s="213">
        <f>SUM(C16:N16)</f>
        <v>8456000</v>
      </c>
    </row>
    <row r="17" spans="1:15">
      <c r="A17" s="204"/>
      <c r="B17" s="197" t="s">
        <v>511</v>
      </c>
      <c r="C17" s="213">
        <v>28400</v>
      </c>
      <c r="D17" s="213">
        <v>-13600</v>
      </c>
      <c r="E17" s="213">
        <v>29600</v>
      </c>
      <c r="F17" s="213">
        <v>13600</v>
      </c>
      <c r="G17" s="213">
        <v>29200</v>
      </c>
      <c r="H17" s="213">
        <v>62000</v>
      </c>
      <c r="I17" s="213">
        <v>-48800</v>
      </c>
      <c r="J17" s="214">
        <v>21600</v>
      </c>
      <c r="K17" s="215">
        <v>105200</v>
      </c>
      <c r="L17" s="214">
        <v>-67200</v>
      </c>
      <c r="M17" s="214">
        <v>1200</v>
      </c>
      <c r="N17" s="214">
        <v>-72800</v>
      </c>
      <c r="O17" s="213"/>
    </row>
    <row r="18" spans="1:15">
      <c r="A18" s="204"/>
      <c r="B18" s="197" t="s">
        <v>136</v>
      </c>
      <c r="C18" s="213">
        <v>1847818</v>
      </c>
      <c r="D18" s="213">
        <v>1546726</v>
      </c>
      <c r="E18" s="214">
        <v>1262969</v>
      </c>
      <c r="F18" s="214">
        <v>1850174</v>
      </c>
      <c r="G18" s="214">
        <v>1681252</v>
      </c>
      <c r="H18" s="214">
        <v>2197913</v>
      </c>
      <c r="I18" s="214">
        <v>2862946</v>
      </c>
      <c r="J18" s="214">
        <v>2418281</v>
      </c>
      <c r="K18" s="215">
        <v>2367704</v>
      </c>
      <c r="L18" s="214">
        <v>2335774</v>
      </c>
      <c r="M18" s="214">
        <v>1985884</v>
      </c>
      <c r="N18" s="214">
        <v>1707700</v>
      </c>
      <c r="O18" s="213">
        <f>SUM(C18:N18)</f>
        <v>24065141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14020</v>
      </c>
      <c r="I19" s="213">
        <v>45614</v>
      </c>
      <c r="J19" s="214">
        <v>0</v>
      </c>
      <c r="K19" s="215">
        <v>0</v>
      </c>
      <c r="L19" s="214">
        <v>0</v>
      </c>
      <c r="M19" s="214">
        <v>0</v>
      </c>
      <c r="N19" s="214">
        <v>0</v>
      </c>
      <c r="O19" s="213">
        <f>SUM(C19:N19)</f>
        <v>59634</v>
      </c>
    </row>
    <row r="20" spans="1:15">
      <c r="A20" s="192" t="s">
        <v>3</v>
      </c>
      <c r="B20" s="195" t="s">
        <v>132</v>
      </c>
      <c r="C20" s="209"/>
      <c r="D20" s="209"/>
      <c r="E20" s="210"/>
      <c r="F20" s="210"/>
      <c r="G20" s="210"/>
      <c r="H20" s="210"/>
      <c r="I20" s="210">
        <v>175000</v>
      </c>
      <c r="J20" s="210">
        <v>155600</v>
      </c>
      <c r="K20" s="210">
        <v>168400</v>
      </c>
      <c r="L20" s="210">
        <v>150000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278600</v>
      </c>
      <c r="D21" s="209">
        <v>215400</v>
      </c>
      <c r="E21" s="210">
        <v>162200</v>
      </c>
      <c r="F21" s="210">
        <v>276600</v>
      </c>
      <c r="G21" s="210">
        <v>263000</v>
      </c>
      <c r="H21" s="210">
        <v>360000</v>
      </c>
      <c r="I21" s="210">
        <v>208000</v>
      </c>
      <c r="J21" s="210">
        <v>182800</v>
      </c>
      <c r="K21" s="210">
        <v>193800</v>
      </c>
      <c r="L21" s="210">
        <v>182400</v>
      </c>
      <c r="M21" s="210">
        <v>338600</v>
      </c>
      <c r="N21" s="210">
        <v>297400</v>
      </c>
      <c r="O21" s="209"/>
    </row>
    <row r="22" spans="1:15">
      <c r="A22" s="195" t="s">
        <v>481</v>
      </c>
      <c r="B22" s="195" t="s">
        <v>134</v>
      </c>
      <c r="C22" s="209">
        <v>37200</v>
      </c>
      <c r="D22" s="209">
        <v>42600</v>
      </c>
      <c r="E22" s="210">
        <v>31600</v>
      </c>
      <c r="F22" s="210">
        <v>37600</v>
      </c>
      <c r="G22" s="210">
        <v>50800</v>
      </c>
      <c r="H22" s="210">
        <v>49600</v>
      </c>
      <c r="I22" s="210">
        <v>58400</v>
      </c>
      <c r="J22" s="210">
        <v>57800</v>
      </c>
      <c r="K22" s="210">
        <v>46000</v>
      </c>
      <c r="L22" s="210">
        <v>40400</v>
      </c>
      <c r="M22" s="210">
        <v>62200</v>
      </c>
      <c r="N22" s="210">
        <v>42600</v>
      </c>
      <c r="O22" s="209"/>
    </row>
    <row r="23" spans="1:15">
      <c r="A23" s="291" t="s">
        <v>478</v>
      </c>
      <c r="B23" s="195" t="s">
        <v>135</v>
      </c>
      <c r="C23" s="209">
        <v>197400</v>
      </c>
      <c r="D23" s="209">
        <v>196000</v>
      </c>
      <c r="E23" s="210">
        <v>192600</v>
      </c>
      <c r="F23" s="210">
        <v>196600</v>
      </c>
      <c r="G23" s="210">
        <v>213600</v>
      </c>
      <c r="H23" s="210">
        <v>259000</v>
      </c>
      <c r="I23" s="210">
        <v>269400</v>
      </c>
      <c r="J23" s="210">
        <v>239200</v>
      </c>
      <c r="K23" s="210">
        <v>220600</v>
      </c>
      <c r="L23" s="210">
        <v>239200</v>
      </c>
      <c r="M23" s="210">
        <v>265800</v>
      </c>
      <c r="N23" s="210">
        <v>212000</v>
      </c>
      <c r="O23" s="209"/>
    </row>
    <row r="24" spans="1:15">
      <c r="A24" s="292" t="s">
        <v>482</v>
      </c>
      <c r="B24" s="192" t="s">
        <v>212</v>
      </c>
      <c r="C24" s="209">
        <f>SUM(C20:C23)</f>
        <v>513200</v>
      </c>
      <c r="D24" s="209">
        <f t="shared" ref="D24:N24" si="2">SUM(D20:D23)</f>
        <v>454000</v>
      </c>
      <c r="E24" s="209">
        <f t="shared" si="2"/>
        <v>386400</v>
      </c>
      <c r="F24" s="209">
        <f t="shared" si="2"/>
        <v>510800</v>
      </c>
      <c r="G24" s="209">
        <f t="shared" si="2"/>
        <v>527400</v>
      </c>
      <c r="H24" s="209">
        <f t="shared" si="2"/>
        <v>668600</v>
      </c>
      <c r="I24" s="209">
        <f t="shared" si="2"/>
        <v>710800</v>
      </c>
      <c r="J24" s="209">
        <f t="shared" si="2"/>
        <v>635400</v>
      </c>
      <c r="K24" s="209">
        <f t="shared" si="2"/>
        <v>628800</v>
      </c>
      <c r="L24" s="209">
        <f t="shared" si="2"/>
        <v>612000</v>
      </c>
      <c r="M24" s="209">
        <f t="shared" si="2"/>
        <v>666600</v>
      </c>
      <c r="N24" s="209">
        <f t="shared" si="2"/>
        <v>552000</v>
      </c>
      <c r="O24" s="209">
        <f>SUM(C24:N24)</f>
        <v>6866000</v>
      </c>
    </row>
    <row r="25" spans="1:15">
      <c r="A25" s="201"/>
      <c r="B25" s="195" t="s">
        <v>511</v>
      </c>
      <c r="C25" s="209">
        <v>5800</v>
      </c>
      <c r="D25" s="209">
        <v>-16400</v>
      </c>
      <c r="E25" s="209">
        <v>28200</v>
      </c>
      <c r="F25" s="209">
        <v>14600</v>
      </c>
      <c r="G25" s="209">
        <v>22000</v>
      </c>
      <c r="H25" s="209">
        <v>44400</v>
      </c>
      <c r="I25" s="209">
        <v>-19000</v>
      </c>
      <c r="J25" s="210">
        <v>11400</v>
      </c>
      <c r="K25" s="210">
        <v>73000</v>
      </c>
      <c r="L25" s="210">
        <v>8400</v>
      </c>
      <c r="M25" s="210">
        <v>79200</v>
      </c>
      <c r="N25" s="210">
        <v>2800</v>
      </c>
      <c r="O25" s="209"/>
    </row>
    <row r="26" spans="1:15">
      <c r="A26" s="202"/>
      <c r="B26" s="195" t="s">
        <v>136</v>
      </c>
      <c r="C26" s="209">
        <v>1396840</v>
      </c>
      <c r="D26" s="209">
        <v>1219924</v>
      </c>
      <c r="E26" s="210">
        <v>1036834</v>
      </c>
      <c r="F26" s="210">
        <v>1390644</v>
      </c>
      <c r="G26" s="210">
        <v>1268472</v>
      </c>
      <c r="H26" s="210">
        <v>1660193</v>
      </c>
      <c r="I26" s="210">
        <v>2290504</v>
      </c>
      <c r="J26" s="210">
        <v>1920535</v>
      </c>
      <c r="K26" s="210">
        <v>1922914</v>
      </c>
      <c r="L26" s="210">
        <v>1874453</v>
      </c>
      <c r="M26" s="210">
        <v>1584245</v>
      </c>
      <c r="N26" s="210">
        <v>1343897</v>
      </c>
      <c r="O26" s="209">
        <f>SUM(C26:N26)</f>
        <v>18909455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82616</v>
      </c>
      <c r="I27" s="209">
        <v>218010</v>
      </c>
      <c r="J27" s="210">
        <v>39354</v>
      </c>
      <c r="K27" s="210">
        <v>0</v>
      </c>
      <c r="L27" s="210">
        <v>49192</v>
      </c>
      <c r="M27" s="210">
        <v>34048</v>
      </c>
      <c r="N27" s="210">
        <v>0</v>
      </c>
      <c r="O27" s="209">
        <f>SUM(C27:N27)</f>
        <v>423220</v>
      </c>
    </row>
    <row r="28" spans="1:15">
      <c r="A28" s="366" t="s">
        <v>389</v>
      </c>
      <c r="B28" s="198" t="s">
        <v>206</v>
      </c>
      <c r="C28" s="216">
        <f>C8+C16+C24</f>
        <v>1558400</v>
      </c>
      <c r="D28" s="216">
        <f t="shared" ref="D28:N28" si="3">D8+D16+D24</f>
        <v>1338000</v>
      </c>
      <c r="E28" s="216">
        <f t="shared" si="3"/>
        <v>1088600</v>
      </c>
      <c r="F28" s="216">
        <f t="shared" si="3"/>
        <v>1543800</v>
      </c>
      <c r="G28" s="216">
        <f t="shared" si="3"/>
        <v>1593400</v>
      </c>
      <c r="H28" s="216">
        <f t="shared" si="3"/>
        <v>2096600</v>
      </c>
      <c r="I28" s="216">
        <f t="shared" si="3"/>
        <v>2200200</v>
      </c>
      <c r="J28" s="216">
        <f t="shared" si="3"/>
        <v>1958600</v>
      </c>
      <c r="K28" s="216">
        <f t="shared" si="3"/>
        <v>1886800</v>
      </c>
      <c r="L28" s="216">
        <f t="shared" si="3"/>
        <v>1819400</v>
      </c>
      <c r="M28" s="216">
        <f t="shared" si="3"/>
        <v>1989200</v>
      </c>
      <c r="N28" s="216">
        <f t="shared" si="3"/>
        <v>1626600</v>
      </c>
      <c r="O28" s="229">
        <f>SUM(C28:N28)</f>
        <v>20699600</v>
      </c>
    </row>
    <row r="29" spans="1:15">
      <c r="A29" s="367"/>
      <c r="B29" s="198" t="s">
        <v>207</v>
      </c>
      <c r="C29" s="216">
        <f>C10+C18+C26</f>
        <v>4441720</v>
      </c>
      <c r="D29" s="216">
        <f t="shared" ref="D29:N29" si="4">D10+D18+D26</f>
        <v>3788528</v>
      </c>
      <c r="E29" s="216">
        <f t="shared" si="4"/>
        <v>3158411</v>
      </c>
      <c r="F29" s="216">
        <f t="shared" si="4"/>
        <v>4388151</v>
      </c>
      <c r="G29" s="216">
        <f t="shared" si="4"/>
        <v>4008936</v>
      </c>
      <c r="H29" s="216">
        <f t="shared" si="4"/>
        <v>5256180</v>
      </c>
      <c r="I29" s="216">
        <f t="shared" si="4"/>
        <v>7044971</v>
      </c>
      <c r="J29" s="216">
        <f t="shared" si="4"/>
        <v>6096160</v>
      </c>
      <c r="K29" s="216">
        <f t="shared" si="4"/>
        <v>6044177</v>
      </c>
      <c r="L29" s="216">
        <f t="shared" si="4"/>
        <v>5801929</v>
      </c>
      <c r="M29" s="216">
        <f t="shared" si="4"/>
        <v>4901027</v>
      </c>
      <c r="N29" s="216">
        <f t="shared" si="4"/>
        <v>4175393</v>
      </c>
      <c r="O29" s="229">
        <f>SUM(C29:N29)</f>
        <v>59105583</v>
      </c>
    </row>
    <row r="30" spans="1:15">
      <c r="A30" s="377" t="s">
        <v>403</v>
      </c>
      <c r="B30" s="378"/>
      <c r="C30" s="217" t="s">
        <v>496</v>
      </c>
      <c r="D30" s="240" t="s">
        <v>499</v>
      </c>
      <c r="E30" s="287" t="s">
        <v>500</v>
      </c>
      <c r="F30" s="288" t="s">
        <v>501</v>
      </c>
      <c r="G30" s="287" t="s">
        <v>502</v>
      </c>
      <c r="H30" s="287" t="s">
        <v>503</v>
      </c>
      <c r="I30" s="287" t="s">
        <v>504</v>
      </c>
      <c r="J30" s="241" t="s">
        <v>505</v>
      </c>
      <c r="K30" s="241" t="s">
        <v>506</v>
      </c>
      <c r="L30" s="241" t="s">
        <v>515</v>
      </c>
      <c r="M30" s="241" t="s">
        <v>513</v>
      </c>
      <c r="N30" s="241" t="s">
        <v>514</v>
      </c>
      <c r="O30" s="208"/>
    </row>
    <row r="31" spans="1:15">
      <c r="A31" s="196" t="s">
        <v>4</v>
      </c>
      <c r="B31" s="197" t="s">
        <v>138</v>
      </c>
      <c r="C31" s="213">
        <v>7711</v>
      </c>
      <c r="D31" s="213">
        <v>7865</v>
      </c>
      <c r="E31" s="213">
        <v>5774</v>
      </c>
      <c r="F31" s="213">
        <v>6875</v>
      </c>
      <c r="G31" s="214">
        <v>8864</v>
      </c>
      <c r="H31" s="214">
        <v>9202</v>
      </c>
      <c r="I31" s="214">
        <v>7974</v>
      </c>
      <c r="J31" s="214">
        <v>9641</v>
      </c>
      <c r="K31" s="214">
        <v>7489</v>
      </c>
      <c r="L31" s="214">
        <v>6790</v>
      </c>
      <c r="M31" s="214">
        <v>6181</v>
      </c>
      <c r="N31" s="214">
        <v>6209</v>
      </c>
      <c r="O31" s="213">
        <f>SUM(C31:N31)</f>
        <v>90575</v>
      </c>
    </row>
    <row r="32" spans="1:15">
      <c r="A32" s="199" t="s">
        <v>149</v>
      </c>
      <c r="B32" s="197" t="s">
        <v>139</v>
      </c>
      <c r="C32" s="213">
        <v>99340</v>
      </c>
      <c r="D32" s="213">
        <v>101287</v>
      </c>
      <c r="E32" s="213">
        <v>74836</v>
      </c>
      <c r="F32" s="213">
        <v>88764</v>
      </c>
      <c r="G32" s="214">
        <v>113925</v>
      </c>
      <c r="H32" s="214">
        <v>118200</v>
      </c>
      <c r="I32" s="214">
        <v>102666</v>
      </c>
      <c r="J32" s="214">
        <v>123753</v>
      </c>
      <c r="K32" s="214">
        <v>96531</v>
      </c>
      <c r="L32" s="214">
        <v>87688</v>
      </c>
      <c r="M32" s="214">
        <v>79985</v>
      </c>
      <c r="N32" s="214">
        <v>80339</v>
      </c>
      <c r="O32" s="213">
        <f>SUM(C32:N32)</f>
        <v>1167314</v>
      </c>
    </row>
    <row r="33" spans="1:15">
      <c r="A33" s="192" t="s">
        <v>5</v>
      </c>
      <c r="B33" s="195" t="s">
        <v>138</v>
      </c>
      <c r="C33" s="209">
        <v>20467</v>
      </c>
      <c r="D33" s="209">
        <v>19008</v>
      </c>
      <c r="E33" s="209">
        <v>9325</v>
      </c>
      <c r="F33" s="209">
        <v>15012</v>
      </c>
      <c r="G33" s="210">
        <v>21150</v>
      </c>
      <c r="H33" s="210">
        <v>28380</v>
      </c>
      <c r="I33" s="210">
        <v>19529</v>
      </c>
      <c r="J33" s="210">
        <v>18476</v>
      </c>
      <c r="K33" s="210">
        <v>14892</v>
      </c>
      <c r="L33" s="210">
        <v>17054</v>
      </c>
      <c r="M33" s="210">
        <v>16953</v>
      </c>
      <c r="N33" s="210">
        <v>19415</v>
      </c>
      <c r="O33" s="209">
        <f t="shared" ref="O33:O46" si="5">SUM(C33:N33)</f>
        <v>219661</v>
      </c>
    </row>
    <row r="34" spans="1:15">
      <c r="A34" s="200" t="s">
        <v>150</v>
      </c>
      <c r="B34" s="195" t="s">
        <v>139</v>
      </c>
      <c r="C34" s="209">
        <v>264094</v>
      </c>
      <c r="D34" s="209">
        <v>245637</v>
      </c>
      <c r="E34" s="209">
        <v>123148</v>
      </c>
      <c r="F34" s="209">
        <v>195088</v>
      </c>
      <c r="G34" s="210">
        <v>272733</v>
      </c>
      <c r="H34" s="210">
        <v>364193</v>
      </c>
      <c r="I34" s="210">
        <v>252228</v>
      </c>
      <c r="J34" s="210">
        <v>238907</v>
      </c>
      <c r="K34" s="210">
        <v>193570</v>
      </c>
      <c r="L34" s="210">
        <v>220919</v>
      </c>
      <c r="M34" s="210">
        <v>219642</v>
      </c>
      <c r="N34" s="210">
        <v>250786</v>
      </c>
      <c r="O34" s="209">
        <f t="shared" si="5"/>
        <v>2840945</v>
      </c>
    </row>
    <row r="35" spans="1:15">
      <c r="A35" s="196" t="s">
        <v>6</v>
      </c>
      <c r="B35" s="197" t="s">
        <v>138</v>
      </c>
      <c r="C35" s="213">
        <v>8184</v>
      </c>
      <c r="D35" s="213">
        <v>8511</v>
      </c>
      <c r="E35" s="213">
        <v>4297</v>
      </c>
      <c r="F35" s="213">
        <v>7181</v>
      </c>
      <c r="G35" s="214">
        <v>8437</v>
      </c>
      <c r="H35" s="214">
        <v>9617</v>
      </c>
      <c r="I35" s="214">
        <v>8402</v>
      </c>
      <c r="J35" s="214">
        <v>9652</v>
      </c>
      <c r="K35" s="214">
        <v>4941</v>
      </c>
      <c r="L35" s="214">
        <v>6539</v>
      </c>
      <c r="M35" s="214">
        <v>8878</v>
      </c>
      <c r="N35" s="214">
        <v>9585</v>
      </c>
      <c r="O35" s="213">
        <f t="shared" si="5"/>
        <v>94224</v>
      </c>
    </row>
    <row r="36" spans="1:15">
      <c r="A36" s="199" t="s">
        <v>151</v>
      </c>
      <c r="B36" s="197" t="s">
        <v>139</v>
      </c>
      <c r="C36" s="213">
        <v>105323</v>
      </c>
      <c r="D36" s="213">
        <v>109460</v>
      </c>
      <c r="E36" s="213">
        <v>56152</v>
      </c>
      <c r="F36" s="213">
        <v>92635</v>
      </c>
      <c r="G36" s="214">
        <v>108523</v>
      </c>
      <c r="H36" s="214">
        <v>123450</v>
      </c>
      <c r="I36" s="214">
        <v>108080</v>
      </c>
      <c r="J36" s="214">
        <v>123893</v>
      </c>
      <c r="K36" s="214">
        <v>64299</v>
      </c>
      <c r="L36" s="214">
        <v>84514</v>
      </c>
      <c r="M36" s="214">
        <v>114102</v>
      </c>
      <c r="N36" s="214">
        <v>123045</v>
      </c>
      <c r="O36" s="213">
        <f t="shared" si="5"/>
        <v>1213476</v>
      </c>
    </row>
    <row r="37" spans="1:15">
      <c r="A37" s="192" t="s">
        <v>7</v>
      </c>
      <c r="B37" s="195" t="s">
        <v>138</v>
      </c>
      <c r="C37" s="209">
        <v>2248</v>
      </c>
      <c r="D37" s="209">
        <v>2356</v>
      </c>
      <c r="E37" s="209">
        <v>739</v>
      </c>
      <c r="F37" s="209">
        <v>2334</v>
      </c>
      <c r="G37" s="210">
        <v>2234</v>
      </c>
      <c r="H37" s="210">
        <v>2854</v>
      </c>
      <c r="I37" s="210">
        <v>2624</v>
      </c>
      <c r="J37" s="210">
        <v>1753</v>
      </c>
      <c r="K37" s="210">
        <v>953</v>
      </c>
      <c r="L37" s="210">
        <v>1416</v>
      </c>
      <c r="M37" s="210">
        <v>2486</v>
      </c>
      <c r="N37" s="210">
        <v>2760</v>
      </c>
      <c r="O37" s="209">
        <f t="shared" si="5"/>
        <v>24757</v>
      </c>
    </row>
    <row r="38" spans="1:15">
      <c r="A38" s="195" t="s">
        <v>152</v>
      </c>
      <c r="B38" s="195" t="s">
        <v>139</v>
      </c>
      <c r="C38" s="209">
        <v>29285</v>
      </c>
      <c r="D38" s="209">
        <v>30651</v>
      </c>
      <c r="E38" s="209">
        <v>10198</v>
      </c>
      <c r="F38" s="209">
        <v>30374</v>
      </c>
      <c r="G38" s="210">
        <v>29108</v>
      </c>
      <c r="H38" s="210">
        <v>36952</v>
      </c>
      <c r="I38" s="210">
        <v>34042</v>
      </c>
      <c r="J38" s="210">
        <v>23025</v>
      </c>
      <c r="K38" s="210">
        <v>12905</v>
      </c>
      <c r="L38" s="210">
        <v>18761</v>
      </c>
      <c r="M38" s="210">
        <v>32296</v>
      </c>
      <c r="N38" s="210">
        <v>35763</v>
      </c>
      <c r="O38" s="209">
        <f t="shared" si="5"/>
        <v>323360</v>
      </c>
    </row>
    <row r="39" spans="1:15">
      <c r="A39" s="196" t="s">
        <v>8</v>
      </c>
      <c r="B39" s="197" t="s">
        <v>138</v>
      </c>
      <c r="C39" s="213">
        <v>1281</v>
      </c>
      <c r="D39" s="213">
        <v>1582</v>
      </c>
      <c r="E39" s="213">
        <v>1485</v>
      </c>
      <c r="F39" s="213">
        <v>1690</v>
      </c>
      <c r="G39" s="214">
        <v>1863</v>
      </c>
      <c r="H39" s="214">
        <v>1815</v>
      </c>
      <c r="I39" s="214">
        <v>1160</v>
      </c>
      <c r="J39" s="214">
        <v>2049</v>
      </c>
      <c r="K39" s="214">
        <v>2024</v>
      </c>
      <c r="L39" s="214">
        <v>2087</v>
      </c>
      <c r="M39" s="214">
        <v>2048</v>
      </c>
      <c r="N39" s="214">
        <v>2277</v>
      </c>
      <c r="O39" s="213">
        <f t="shared" si="5"/>
        <v>21361</v>
      </c>
    </row>
    <row r="40" spans="1:15">
      <c r="A40" s="197" t="s">
        <v>153</v>
      </c>
      <c r="B40" s="197" t="s">
        <v>139</v>
      </c>
      <c r="C40" s="219">
        <v>16286</v>
      </c>
      <c r="D40" s="219">
        <v>20093</v>
      </c>
      <c r="E40" s="214">
        <v>18867</v>
      </c>
      <c r="F40" s="214">
        <v>21460</v>
      </c>
      <c r="G40" s="214">
        <v>23648</v>
      </c>
      <c r="H40" s="214">
        <v>23041</v>
      </c>
      <c r="I40" s="214">
        <v>14755</v>
      </c>
      <c r="J40" s="214">
        <v>26001</v>
      </c>
      <c r="K40" s="214">
        <v>25685</v>
      </c>
      <c r="L40" s="214">
        <v>26482</v>
      </c>
      <c r="M40" s="214">
        <v>25988</v>
      </c>
      <c r="N40" s="214">
        <v>28885</v>
      </c>
      <c r="O40" s="213">
        <f t="shared" si="5"/>
        <v>271191</v>
      </c>
    </row>
    <row r="41" spans="1:15">
      <c r="A41" s="192" t="s">
        <v>21</v>
      </c>
      <c r="B41" s="195" t="s">
        <v>138</v>
      </c>
      <c r="C41" s="218">
        <v>429</v>
      </c>
      <c r="D41" s="218">
        <v>426</v>
      </c>
      <c r="E41" s="210">
        <v>494</v>
      </c>
      <c r="F41" s="210">
        <v>400</v>
      </c>
      <c r="G41" s="210">
        <v>474</v>
      </c>
      <c r="H41" s="210">
        <v>600</v>
      </c>
      <c r="I41" s="210">
        <v>494</v>
      </c>
      <c r="J41" s="210">
        <v>605</v>
      </c>
      <c r="K41" s="210">
        <v>607</v>
      </c>
      <c r="L41" s="210">
        <v>622</v>
      </c>
      <c r="M41" s="210">
        <v>599</v>
      </c>
      <c r="N41" s="210">
        <v>674</v>
      </c>
      <c r="O41" s="209">
        <f t="shared" si="5"/>
        <v>6424</v>
      </c>
    </row>
    <row r="42" spans="1:15">
      <c r="A42" s="200" t="s">
        <v>154</v>
      </c>
      <c r="B42" s="195" t="s">
        <v>139</v>
      </c>
      <c r="C42" s="218">
        <v>5508</v>
      </c>
      <c r="D42" s="218">
        <v>5470</v>
      </c>
      <c r="E42" s="210">
        <v>6330</v>
      </c>
      <c r="F42" s="210">
        <v>5141</v>
      </c>
      <c r="G42" s="210">
        <v>6077</v>
      </c>
      <c r="H42" s="210">
        <v>7671</v>
      </c>
      <c r="I42" s="210">
        <v>6330</v>
      </c>
      <c r="J42" s="210">
        <v>7735</v>
      </c>
      <c r="K42" s="210">
        <v>7760</v>
      </c>
      <c r="L42" s="210">
        <v>7949</v>
      </c>
      <c r="M42" s="210">
        <v>7659</v>
      </c>
      <c r="N42" s="210">
        <v>8607</v>
      </c>
      <c r="O42" s="209">
        <f t="shared" si="5"/>
        <v>82237</v>
      </c>
    </row>
    <row r="43" spans="1:15">
      <c r="A43" s="196" t="s">
        <v>191</v>
      </c>
      <c r="B43" s="197" t="s">
        <v>138</v>
      </c>
      <c r="C43" s="213">
        <v>3948</v>
      </c>
      <c r="D43" s="213">
        <v>4005</v>
      </c>
      <c r="E43" s="213">
        <v>2839</v>
      </c>
      <c r="F43" s="213">
        <v>3169</v>
      </c>
      <c r="G43" s="214">
        <v>2981</v>
      </c>
      <c r="H43" s="214">
        <v>3360</v>
      </c>
      <c r="I43" s="214">
        <v>3634</v>
      </c>
      <c r="J43" s="214">
        <v>4487</v>
      </c>
      <c r="K43" s="214">
        <v>3675</v>
      </c>
      <c r="L43" s="214">
        <v>3845</v>
      </c>
      <c r="M43" s="214">
        <v>3786</v>
      </c>
      <c r="N43" s="214">
        <v>3924</v>
      </c>
      <c r="O43" s="213">
        <f t="shared" si="5"/>
        <v>43653</v>
      </c>
    </row>
    <row r="44" spans="1:15">
      <c r="A44" s="199" t="s">
        <v>155</v>
      </c>
      <c r="B44" s="197" t="s">
        <v>139</v>
      </c>
      <c r="C44" s="219">
        <v>51737</v>
      </c>
      <c r="D44" s="219">
        <v>52459</v>
      </c>
      <c r="E44" s="214">
        <v>37708</v>
      </c>
      <c r="F44" s="214">
        <v>41883</v>
      </c>
      <c r="G44" s="214">
        <v>39505</v>
      </c>
      <c r="H44" s="214">
        <v>44299</v>
      </c>
      <c r="I44" s="214">
        <v>47764</v>
      </c>
      <c r="J44" s="214">
        <v>58556</v>
      </c>
      <c r="K44" s="214">
        <v>48284</v>
      </c>
      <c r="L44" s="214">
        <v>50435</v>
      </c>
      <c r="M44" s="214">
        <v>49688</v>
      </c>
      <c r="N44" s="214">
        <v>51433</v>
      </c>
      <c r="O44" s="213">
        <f t="shared" si="5"/>
        <v>573751</v>
      </c>
    </row>
    <row r="45" spans="1:15">
      <c r="A45" s="192" t="s">
        <v>192</v>
      </c>
      <c r="B45" s="195" t="s">
        <v>138</v>
      </c>
      <c r="C45" s="209">
        <v>526</v>
      </c>
      <c r="D45" s="209">
        <v>497</v>
      </c>
      <c r="E45" s="209">
        <v>480</v>
      </c>
      <c r="F45" s="209">
        <v>471</v>
      </c>
      <c r="G45" s="210">
        <v>503</v>
      </c>
      <c r="H45" s="210">
        <v>720</v>
      </c>
      <c r="I45" s="210">
        <v>644</v>
      </c>
      <c r="J45" s="210">
        <v>823</v>
      </c>
      <c r="K45" s="210">
        <v>751</v>
      </c>
      <c r="L45" s="210">
        <v>730</v>
      </c>
      <c r="M45" s="210">
        <v>778</v>
      </c>
      <c r="N45" s="210">
        <v>604</v>
      </c>
      <c r="O45" s="209">
        <f t="shared" si="5"/>
        <v>7527</v>
      </c>
    </row>
    <row r="46" spans="1:15">
      <c r="A46" s="195" t="s">
        <v>156</v>
      </c>
      <c r="B46" s="195" t="s">
        <v>139</v>
      </c>
      <c r="C46" s="218">
        <v>6735</v>
      </c>
      <c r="D46" s="218">
        <v>6369</v>
      </c>
      <c r="E46" s="210">
        <v>6153</v>
      </c>
      <c r="F46" s="210">
        <v>6040</v>
      </c>
      <c r="G46" s="210">
        <v>6444</v>
      </c>
      <c r="H46" s="210">
        <v>9189</v>
      </c>
      <c r="I46" s="210">
        <v>8227</v>
      </c>
      <c r="J46" s="210">
        <v>10492</v>
      </c>
      <c r="K46" s="210">
        <v>9582</v>
      </c>
      <c r="L46" s="210">
        <v>9316</v>
      </c>
      <c r="M46" s="210">
        <v>9922</v>
      </c>
      <c r="N46" s="210">
        <v>7721</v>
      </c>
      <c r="O46" s="209">
        <f t="shared" si="5"/>
        <v>96190</v>
      </c>
    </row>
    <row r="47" spans="1:15">
      <c r="A47" s="366" t="s">
        <v>389</v>
      </c>
      <c r="B47" s="198" t="s">
        <v>208</v>
      </c>
      <c r="C47" s="220">
        <f>SUM(C31,C33,C35,C37,C39,C41,C43,C45)</f>
        <v>44794</v>
      </c>
      <c r="D47" s="220">
        <f t="shared" ref="D47:N48" si="6">SUM(D31,D33,D35,D37,D39,D41,D43,D45)</f>
        <v>44250</v>
      </c>
      <c r="E47" s="220">
        <f t="shared" si="6"/>
        <v>25433</v>
      </c>
      <c r="F47" s="220">
        <f t="shared" si="6"/>
        <v>37132</v>
      </c>
      <c r="G47" s="220">
        <f t="shared" si="6"/>
        <v>46506</v>
      </c>
      <c r="H47" s="220">
        <f t="shared" si="6"/>
        <v>56548</v>
      </c>
      <c r="I47" s="220">
        <f t="shared" si="6"/>
        <v>44461</v>
      </c>
      <c r="J47" s="220">
        <f t="shared" si="6"/>
        <v>47486</v>
      </c>
      <c r="K47" s="220">
        <f t="shared" si="6"/>
        <v>35332</v>
      </c>
      <c r="L47" s="220">
        <f t="shared" si="6"/>
        <v>39083</v>
      </c>
      <c r="M47" s="220">
        <f t="shared" si="6"/>
        <v>41709</v>
      </c>
      <c r="N47" s="220">
        <f t="shared" si="6"/>
        <v>45448</v>
      </c>
      <c r="O47" s="229">
        <f>SUM(C47:N47)</f>
        <v>508182</v>
      </c>
    </row>
    <row r="48" spans="1:15">
      <c r="A48" s="367"/>
      <c r="B48" s="198" t="s">
        <v>209</v>
      </c>
      <c r="C48" s="220">
        <f>SUM(C32,C34,C36,C38,C40,C42,C44,C46)</f>
        <v>578308</v>
      </c>
      <c r="D48" s="220">
        <f t="shared" si="6"/>
        <v>571426</v>
      </c>
      <c r="E48" s="220">
        <f t="shared" si="6"/>
        <v>333392</v>
      </c>
      <c r="F48" s="220">
        <f t="shared" si="6"/>
        <v>481385</v>
      </c>
      <c r="G48" s="220">
        <f t="shared" si="6"/>
        <v>599963</v>
      </c>
      <c r="H48" s="220">
        <f t="shared" si="6"/>
        <v>726995</v>
      </c>
      <c r="I48" s="220">
        <f t="shared" si="6"/>
        <v>574092</v>
      </c>
      <c r="J48" s="220">
        <f t="shared" si="6"/>
        <v>612362</v>
      </c>
      <c r="K48" s="220">
        <f t="shared" si="6"/>
        <v>458616</v>
      </c>
      <c r="L48" s="220">
        <f t="shared" si="6"/>
        <v>506064</v>
      </c>
      <c r="M48" s="220">
        <f t="shared" si="6"/>
        <v>539282</v>
      </c>
      <c r="N48" s="220">
        <f t="shared" si="6"/>
        <v>586579</v>
      </c>
      <c r="O48" s="229">
        <f>SUM(C48:N48)</f>
        <v>6568464</v>
      </c>
    </row>
    <row r="49" spans="1:15">
      <c r="A49" s="377" t="s">
        <v>404</v>
      </c>
      <c r="B49" s="37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68" t="s">
        <v>390</v>
      </c>
      <c r="B50" s="195" t="s">
        <v>140</v>
      </c>
      <c r="C50" s="222">
        <v>143.94999999999999</v>
      </c>
      <c r="D50" s="223">
        <v>85</v>
      </c>
      <c r="E50" s="223">
        <v>144.19999999999999</v>
      </c>
      <c r="F50" s="223">
        <v>113.37</v>
      </c>
      <c r="G50" s="222">
        <v>77.41</v>
      </c>
      <c r="H50" s="223">
        <v>118.83</v>
      </c>
      <c r="I50" s="223">
        <v>79.510000000000005</v>
      </c>
      <c r="J50" s="223">
        <v>129</v>
      </c>
      <c r="K50" s="223">
        <v>112.57</v>
      </c>
      <c r="L50" s="223">
        <v>120.74</v>
      </c>
      <c r="M50" s="223">
        <v>60</v>
      </c>
      <c r="N50" s="222">
        <v>138.63</v>
      </c>
      <c r="O50" s="225">
        <f t="shared" ref="O50:O55" si="7">SUM(C50:N50)</f>
        <v>1323.21</v>
      </c>
    </row>
    <row r="51" spans="1:15">
      <c r="A51" s="369"/>
      <c r="B51" s="195" t="s">
        <v>141</v>
      </c>
      <c r="C51" s="218">
        <v>2963</v>
      </c>
      <c r="D51" s="218">
        <v>1757</v>
      </c>
      <c r="E51" s="218">
        <v>3204</v>
      </c>
      <c r="F51" s="218">
        <v>2623</v>
      </c>
      <c r="G51" s="210">
        <v>1897</v>
      </c>
      <c r="H51" s="218">
        <v>2894</v>
      </c>
      <c r="I51" s="218">
        <v>1934</v>
      </c>
      <c r="J51" s="218">
        <v>3103</v>
      </c>
      <c r="K51" s="218">
        <v>2732</v>
      </c>
      <c r="L51" s="218">
        <v>3066</v>
      </c>
      <c r="M51" s="218">
        <v>1467</v>
      </c>
      <c r="N51" s="210">
        <v>3472</v>
      </c>
      <c r="O51" s="225">
        <f t="shared" si="7"/>
        <v>31112</v>
      </c>
    </row>
    <row r="52" spans="1:15">
      <c r="A52" s="370" t="s">
        <v>11</v>
      </c>
      <c r="B52" s="195" t="s">
        <v>140</v>
      </c>
      <c r="C52" s="222">
        <v>0</v>
      </c>
      <c r="D52" s="223">
        <v>0</v>
      </c>
      <c r="E52" s="223">
        <v>77.02</v>
      </c>
      <c r="F52" s="223">
        <v>60.02</v>
      </c>
      <c r="G52" s="222">
        <v>138.28</v>
      </c>
      <c r="H52" s="223">
        <v>0</v>
      </c>
      <c r="I52" s="223">
        <v>50.57</v>
      </c>
      <c r="J52" s="223">
        <v>174.87</v>
      </c>
      <c r="K52" s="223">
        <v>0</v>
      </c>
      <c r="L52" s="223">
        <v>74.849999999999994</v>
      </c>
      <c r="M52" s="223">
        <v>66.52</v>
      </c>
      <c r="N52" s="222">
        <v>73.66</v>
      </c>
      <c r="O52" s="225">
        <f t="shared" si="7"/>
        <v>715.79</v>
      </c>
    </row>
    <row r="53" spans="1:15">
      <c r="A53" s="369"/>
      <c r="B53" s="195" t="s">
        <v>141</v>
      </c>
      <c r="C53" s="218">
        <v>0</v>
      </c>
      <c r="D53" s="218">
        <v>0</v>
      </c>
      <c r="E53" s="218">
        <v>1433</v>
      </c>
      <c r="F53" s="218">
        <v>1086</v>
      </c>
      <c r="G53" s="210">
        <v>2750</v>
      </c>
      <c r="H53" s="218">
        <v>0</v>
      </c>
      <c r="I53" s="218">
        <v>1067</v>
      </c>
      <c r="J53" s="218">
        <v>3642</v>
      </c>
      <c r="K53" s="218">
        <v>0</v>
      </c>
      <c r="L53" s="218">
        <v>1602</v>
      </c>
      <c r="M53" s="218">
        <v>1343</v>
      </c>
      <c r="N53" s="210">
        <v>1620</v>
      </c>
      <c r="O53" s="225">
        <f t="shared" si="7"/>
        <v>14543</v>
      </c>
    </row>
    <row r="54" spans="1:15">
      <c r="A54" s="375" t="s">
        <v>389</v>
      </c>
      <c r="B54" s="198" t="s">
        <v>210</v>
      </c>
      <c r="C54" s="224">
        <f>C50+C52</f>
        <v>143.94999999999999</v>
      </c>
      <c r="D54" s="224">
        <f t="shared" ref="D54:N55" si="8">D50+D52</f>
        <v>85</v>
      </c>
      <c r="E54" s="224">
        <f t="shared" si="8"/>
        <v>221.21999999999997</v>
      </c>
      <c r="F54" s="224">
        <f t="shared" si="8"/>
        <v>173.39000000000001</v>
      </c>
      <c r="G54" s="224">
        <f t="shared" si="8"/>
        <v>215.69</v>
      </c>
      <c r="H54" s="224">
        <f t="shared" si="8"/>
        <v>118.83</v>
      </c>
      <c r="I54" s="224">
        <f t="shared" si="8"/>
        <v>130.08000000000001</v>
      </c>
      <c r="J54" s="224">
        <f t="shared" si="8"/>
        <v>303.87</v>
      </c>
      <c r="K54" s="224">
        <f t="shared" si="8"/>
        <v>112.57</v>
      </c>
      <c r="L54" s="224">
        <f t="shared" si="8"/>
        <v>195.58999999999997</v>
      </c>
      <c r="M54" s="224">
        <f t="shared" si="8"/>
        <v>126.52</v>
      </c>
      <c r="N54" s="224">
        <f t="shared" si="8"/>
        <v>212.29</v>
      </c>
      <c r="O54" s="234">
        <f t="shared" si="7"/>
        <v>2039</v>
      </c>
    </row>
    <row r="55" spans="1:15">
      <c r="A55" s="376"/>
      <c r="B55" s="198" t="s">
        <v>211</v>
      </c>
      <c r="C55" s="220">
        <f>C51+C53</f>
        <v>2963</v>
      </c>
      <c r="D55" s="220">
        <f t="shared" si="8"/>
        <v>1757</v>
      </c>
      <c r="E55" s="220">
        <f t="shared" si="8"/>
        <v>4637</v>
      </c>
      <c r="F55" s="220">
        <f t="shared" si="8"/>
        <v>3709</v>
      </c>
      <c r="G55" s="220">
        <f t="shared" si="8"/>
        <v>4647</v>
      </c>
      <c r="H55" s="220">
        <f t="shared" si="8"/>
        <v>2894</v>
      </c>
      <c r="I55" s="220">
        <f t="shared" si="8"/>
        <v>3001</v>
      </c>
      <c r="J55" s="220">
        <f t="shared" si="8"/>
        <v>6745</v>
      </c>
      <c r="K55" s="220">
        <f t="shared" si="8"/>
        <v>2732</v>
      </c>
      <c r="L55" s="220">
        <f t="shared" si="8"/>
        <v>4668</v>
      </c>
      <c r="M55" s="220">
        <f t="shared" si="8"/>
        <v>2810</v>
      </c>
      <c r="N55" s="220">
        <f t="shared" si="8"/>
        <v>5092</v>
      </c>
      <c r="O55" s="229">
        <f t="shared" si="7"/>
        <v>45655</v>
      </c>
    </row>
    <row r="56" spans="1:15">
      <c r="A56" s="377" t="s">
        <v>405</v>
      </c>
      <c r="B56" s="37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71" t="s">
        <v>12</v>
      </c>
      <c r="B57" s="197" t="s">
        <v>138</v>
      </c>
      <c r="C57" s="219">
        <v>5378</v>
      </c>
      <c r="D57" s="219">
        <v>4124</v>
      </c>
      <c r="E57" s="214">
        <v>2595</v>
      </c>
      <c r="F57" s="214">
        <v>5373</v>
      </c>
      <c r="G57" s="214">
        <v>3983</v>
      </c>
      <c r="H57" s="214">
        <v>3764</v>
      </c>
      <c r="I57" s="214">
        <v>2443</v>
      </c>
      <c r="J57" s="214">
        <v>995</v>
      </c>
      <c r="K57" s="214">
        <v>993</v>
      </c>
      <c r="L57" s="214">
        <v>2297</v>
      </c>
      <c r="M57" s="214">
        <v>3449</v>
      </c>
      <c r="N57" s="214">
        <v>4543</v>
      </c>
      <c r="O57" s="213">
        <f t="shared" ref="O57:O64" si="9">SUM(C57:N57)</f>
        <v>39937</v>
      </c>
    </row>
    <row r="58" spans="1:15">
      <c r="A58" s="369"/>
      <c r="B58" s="197" t="s">
        <v>13</v>
      </c>
      <c r="C58" s="219">
        <v>73233</v>
      </c>
      <c r="D58" s="219">
        <v>56204</v>
      </c>
      <c r="E58" s="214">
        <v>33135</v>
      </c>
      <c r="F58" s="214">
        <v>66484</v>
      </c>
      <c r="G58" s="214">
        <v>48646</v>
      </c>
      <c r="H58" s="214">
        <v>44641</v>
      </c>
      <c r="I58" s="214">
        <v>29465</v>
      </c>
      <c r="J58" s="214">
        <v>12374</v>
      </c>
      <c r="K58" s="214">
        <v>12374</v>
      </c>
      <c r="L58" s="214">
        <v>28361</v>
      </c>
      <c r="M58" s="214">
        <v>41571</v>
      </c>
      <c r="N58" s="214">
        <v>54852</v>
      </c>
      <c r="O58" s="213">
        <f t="shared" si="9"/>
        <v>501340</v>
      </c>
    </row>
    <row r="59" spans="1:15">
      <c r="A59" s="370" t="s">
        <v>14</v>
      </c>
      <c r="B59" s="195" t="s">
        <v>138</v>
      </c>
      <c r="C59" s="218">
        <v>5658</v>
      </c>
      <c r="D59" s="218">
        <v>4277</v>
      </c>
      <c r="E59" s="210">
        <v>3001</v>
      </c>
      <c r="F59" s="210">
        <v>6236</v>
      </c>
      <c r="G59" s="210">
        <v>4910</v>
      </c>
      <c r="H59" s="210">
        <v>5003</v>
      </c>
      <c r="I59" s="210">
        <v>3231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09">
        <f t="shared" si="9"/>
        <v>32316</v>
      </c>
    </row>
    <row r="60" spans="1:15">
      <c r="A60" s="369"/>
      <c r="B60" s="195" t="s">
        <v>13</v>
      </c>
      <c r="C60" s="218">
        <v>77036</v>
      </c>
      <c r="D60" s="218">
        <v>58282</v>
      </c>
      <c r="E60" s="210">
        <v>38287</v>
      </c>
      <c r="F60" s="210">
        <v>77131</v>
      </c>
      <c r="G60" s="210">
        <v>59922</v>
      </c>
      <c r="H60" s="210">
        <v>59270</v>
      </c>
      <c r="I60" s="210">
        <v>38904</v>
      </c>
      <c r="J60" s="210">
        <v>200</v>
      </c>
      <c r="K60" s="210">
        <v>200</v>
      </c>
      <c r="L60" s="210">
        <v>200</v>
      </c>
      <c r="M60" s="210">
        <v>200</v>
      </c>
      <c r="N60" s="210">
        <v>200</v>
      </c>
      <c r="O60" s="209">
        <f t="shared" si="9"/>
        <v>409832</v>
      </c>
    </row>
    <row r="61" spans="1:15">
      <c r="A61" s="371" t="s">
        <v>393</v>
      </c>
      <c r="B61" s="197" t="s">
        <v>138</v>
      </c>
      <c r="C61" s="219">
        <v>6891</v>
      </c>
      <c r="D61" s="219">
        <v>6527</v>
      </c>
      <c r="E61" s="214">
        <v>5143</v>
      </c>
      <c r="F61" s="214">
        <v>7799</v>
      </c>
      <c r="G61" s="214">
        <v>5510</v>
      </c>
      <c r="H61" s="214">
        <v>5133</v>
      </c>
      <c r="I61" s="214">
        <v>3147</v>
      </c>
      <c r="J61" s="214">
        <v>2108</v>
      </c>
      <c r="K61" s="214">
        <v>1999</v>
      </c>
      <c r="L61" s="214">
        <v>3485</v>
      </c>
      <c r="M61" s="214">
        <v>4803</v>
      </c>
      <c r="N61" s="214">
        <v>6983</v>
      </c>
      <c r="O61" s="213">
        <f t="shared" si="9"/>
        <v>59528</v>
      </c>
    </row>
    <row r="62" spans="1:15">
      <c r="A62" s="369"/>
      <c r="B62" s="197" t="s">
        <v>13</v>
      </c>
      <c r="C62" s="219">
        <v>93780</v>
      </c>
      <c r="D62" s="219">
        <v>88837</v>
      </c>
      <c r="E62" s="214">
        <v>65473</v>
      </c>
      <c r="F62" s="214">
        <v>96413</v>
      </c>
      <c r="G62" s="214">
        <v>67219</v>
      </c>
      <c r="H62" s="214">
        <v>60805</v>
      </c>
      <c r="I62" s="214">
        <v>37898</v>
      </c>
      <c r="J62" s="214">
        <v>25991</v>
      </c>
      <c r="K62" s="214">
        <v>24708</v>
      </c>
      <c r="L62" s="214">
        <v>42926</v>
      </c>
      <c r="M62" s="214">
        <v>57890</v>
      </c>
      <c r="N62" s="214">
        <v>84205</v>
      </c>
      <c r="O62" s="213">
        <f t="shared" si="9"/>
        <v>746145</v>
      </c>
    </row>
    <row r="63" spans="1:15">
      <c r="A63" s="370" t="s">
        <v>15</v>
      </c>
      <c r="B63" s="195" t="s">
        <v>138</v>
      </c>
      <c r="C63" s="218">
        <v>3820</v>
      </c>
      <c r="D63" s="218">
        <v>3050</v>
      </c>
      <c r="E63" s="210">
        <v>2189</v>
      </c>
      <c r="F63" s="210">
        <v>4100</v>
      </c>
      <c r="G63" s="210">
        <v>3065</v>
      </c>
      <c r="H63" s="210">
        <v>2900</v>
      </c>
      <c r="I63" s="210">
        <v>1945</v>
      </c>
      <c r="J63" s="210">
        <v>1117</v>
      </c>
      <c r="K63" s="210">
        <v>1140</v>
      </c>
      <c r="L63" s="210">
        <v>1845</v>
      </c>
      <c r="M63" s="210">
        <v>2346</v>
      </c>
      <c r="N63" s="210">
        <v>3714</v>
      </c>
      <c r="O63" s="209">
        <f t="shared" si="9"/>
        <v>31231</v>
      </c>
    </row>
    <row r="64" spans="1:15">
      <c r="A64" s="369"/>
      <c r="B64" s="195" t="s">
        <v>13</v>
      </c>
      <c r="C64" s="218">
        <v>52076</v>
      </c>
      <c r="D64" s="218">
        <v>41619</v>
      </c>
      <c r="E64" s="210">
        <v>27981</v>
      </c>
      <c r="F64" s="210">
        <v>50780</v>
      </c>
      <c r="G64" s="210">
        <v>37480</v>
      </c>
      <c r="H64" s="210">
        <v>34440</v>
      </c>
      <c r="I64" s="210">
        <v>23499</v>
      </c>
      <c r="J64" s="210">
        <v>13866</v>
      </c>
      <c r="K64" s="210">
        <v>14176</v>
      </c>
      <c r="L64" s="210">
        <v>22820</v>
      </c>
      <c r="M64" s="210">
        <v>28276</v>
      </c>
      <c r="N64" s="210">
        <v>44879</v>
      </c>
      <c r="O64" s="209">
        <f t="shared" si="9"/>
        <v>391892</v>
      </c>
    </row>
    <row r="65" spans="1:15">
      <c r="A65" s="366" t="s">
        <v>389</v>
      </c>
      <c r="B65" s="198" t="s">
        <v>212</v>
      </c>
      <c r="C65" s="220">
        <f>C57+C59+C61+C63</f>
        <v>21747</v>
      </c>
      <c r="D65" s="220">
        <f t="shared" ref="D65:N66" si="10">D57+D59+D61+D63</f>
        <v>17978</v>
      </c>
      <c r="E65" s="220">
        <f t="shared" si="10"/>
        <v>12928</v>
      </c>
      <c r="F65" s="220">
        <f t="shared" si="10"/>
        <v>23508</v>
      </c>
      <c r="G65" s="220">
        <f t="shared" si="10"/>
        <v>17468</v>
      </c>
      <c r="H65" s="220">
        <f t="shared" si="10"/>
        <v>16800</v>
      </c>
      <c r="I65" s="220">
        <f t="shared" si="10"/>
        <v>10766</v>
      </c>
      <c r="J65" s="220">
        <f t="shared" si="10"/>
        <v>4220</v>
      </c>
      <c r="K65" s="220">
        <f t="shared" si="10"/>
        <v>4132</v>
      </c>
      <c r="L65" s="220">
        <f t="shared" si="10"/>
        <v>7627</v>
      </c>
      <c r="M65" s="220">
        <f t="shared" si="10"/>
        <v>10598</v>
      </c>
      <c r="N65" s="220">
        <f t="shared" si="10"/>
        <v>15240</v>
      </c>
      <c r="O65" s="229">
        <f>SUM(C65:N65)</f>
        <v>163012</v>
      </c>
    </row>
    <row r="66" spans="1:15">
      <c r="A66" s="367"/>
      <c r="B66" s="198" t="s">
        <v>16</v>
      </c>
      <c r="C66" s="220">
        <f>C58+C60+C62+C64</f>
        <v>296125</v>
      </c>
      <c r="D66" s="220">
        <f t="shared" si="10"/>
        <v>244942</v>
      </c>
      <c r="E66" s="220">
        <f t="shared" si="10"/>
        <v>164876</v>
      </c>
      <c r="F66" s="220">
        <f t="shared" si="10"/>
        <v>290808</v>
      </c>
      <c r="G66" s="220">
        <f t="shared" si="10"/>
        <v>213267</v>
      </c>
      <c r="H66" s="220">
        <f t="shared" si="10"/>
        <v>199156</v>
      </c>
      <c r="I66" s="220">
        <f t="shared" si="10"/>
        <v>129766</v>
      </c>
      <c r="J66" s="220">
        <f t="shared" si="10"/>
        <v>52431</v>
      </c>
      <c r="K66" s="220">
        <f t="shared" si="10"/>
        <v>51458</v>
      </c>
      <c r="L66" s="220">
        <f t="shared" si="10"/>
        <v>94307</v>
      </c>
      <c r="M66" s="220">
        <f t="shared" si="10"/>
        <v>127937</v>
      </c>
      <c r="N66" s="220">
        <f t="shared" si="10"/>
        <v>184136</v>
      </c>
      <c r="O66" s="229">
        <f>SUM(C66:N66)</f>
        <v>2049209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/>
    </row>
    <row r="70" spans="1:15">
      <c r="A70" s="36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/>
    </row>
  </sheetData>
  <mergeCells count="17"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  <mergeCell ref="A61:A62"/>
    <mergeCell ref="A63:A64"/>
    <mergeCell ref="A65:A66"/>
    <mergeCell ref="A67:A68"/>
    <mergeCell ref="A69:A70"/>
  </mergeCells>
  <phoneticPr fontId="2" type="noConversion"/>
  <pageMargins left="0.7" right="0.7" top="0.75" bottom="0.75" header="0.3" footer="0.3"/>
  <pageSetup paperSize="9" orientation="landscape" r:id="rId1"/>
  <ignoredErrors>
    <ignoredError sqref="L24:N24 C16:N16 C24 D24:F24 G24:K2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0"/>
  <sheetViews>
    <sheetView topLeftCell="A16" zoomScaleNormal="100" workbookViewId="0">
      <selection sqref="A1:P4"/>
    </sheetView>
  </sheetViews>
  <sheetFormatPr defaultRowHeight="16.5"/>
  <cols>
    <col min="1" max="1" width="19.875" bestFit="1" customWidth="1"/>
    <col min="2" max="2" width="25" bestFit="1" customWidth="1"/>
    <col min="3" max="3" width="11.875" bestFit="1" customWidth="1"/>
    <col min="4" max="12" width="11.125" bestFit="1" customWidth="1"/>
    <col min="13" max="14" width="10.625" bestFit="1" customWidth="1"/>
    <col min="15" max="15" width="12.375" bestFit="1" customWidth="1"/>
  </cols>
  <sheetData>
    <row r="1" spans="1:15" ht="19.5">
      <c r="A1" s="379" t="s">
        <v>509</v>
      </c>
      <c r="B1" s="380"/>
      <c r="C1" s="380"/>
      <c r="D1" s="380"/>
      <c r="E1" s="381"/>
      <c r="F1" s="381"/>
      <c r="G1" s="381"/>
      <c r="H1" s="381"/>
      <c r="I1" s="36"/>
      <c r="J1" s="36"/>
      <c r="K1" s="36"/>
      <c r="L1" s="36"/>
      <c r="M1" s="36"/>
      <c r="N1" s="36"/>
      <c r="O1" s="36"/>
    </row>
    <row r="2" spans="1:15">
      <c r="A2" s="377" t="s">
        <v>394</v>
      </c>
      <c r="B2" s="378"/>
      <c r="C2" s="185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415</v>
      </c>
      <c r="L2" s="239" t="s">
        <v>416</v>
      </c>
      <c r="M2" s="239" t="s">
        <v>419</v>
      </c>
      <c r="N2" s="239" t="s">
        <v>420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159600</v>
      </c>
      <c r="J4" s="210">
        <v>158400</v>
      </c>
      <c r="K4" s="210">
        <v>175000</v>
      </c>
      <c r="L4" s="210">
        <v>165600</v>
      </c>
      <c r="M4" s="210">
        <v>0</v>
      </c>
      <c r="N4" s="210">
        <v>0</v>
      </c>
      <c r="O4" s="209">
        <f t="shared" ref="O4:O19" si="0">SUM(C4:N4)</f>
        <v>658600</v>
      </c>
    </row>
    <row r="5" spans="1:15">
      <c r="A5" s="194" t="s">
        <v>143</v>
      </c>
      <c r="B5" s="195" t="s">
        <v>133</v>
      </c>
      <c r="C5" s="209">
        <v>224600</v>
      </c>
      <c r="D5" s="209">
        <v>160800</v>
      </c>
      <c r="E5" s="210">
        <v>139000</v>
      </c>
      <c r="F5" s="210">
        <v>212400</v>
      </c>
      <c r="G5" s="210">
        <v>204600</v>
      </c>
      <c r="H5" s="210">
        <v>286400</v>
      </c>
      <c r="I5" s="210">
        <v>175400</v>
      </c>
      <c r="J5" s="210">
        <v>167800</v>
      </c>
      <c r="K5" s="210">
        <v>183000</v>
      </c>
      <c r="L5" s="210">
        <v>180400</v>
      </c>
      <c r="M5" s="210">
        <v>273600</v>
      </c>
      <c r="N5" s="210">
        <v>266000</v>
      </c>
      <c r="O5" s="209">
        <f t="shared" si="0"/>
        <v>2474000</v>
      </c>
    </row>
    <row r="6" spans="1:15">
      <c r="A6" s="195" t="s">
        <v>479</v>
      </c>
      <c r="B6" s="195" t="s">
        <v>134</v>
      </c>
      <c r="C6" s="209">
        <v>37200</v>
      </c>
      <c r="D6" s="209">
        <v>18800</v>
      </c>
      <c r="E6" s="210">
        <v>23800</v>
      </c>
      <c r="F6" s="210">
        <v>29200</v>
      </c>
      <c r="G6" s="210">
        <v>38800</v>
      </c>
      <c r="H6" s="210">
        <v>36800</v>
      </c>
      <c r="I6" s="210">
        <v>60000</v>
      </c>
      <c r="J6" s="210">
        <v>41400</v>
      </c>
      <c r="K6" s="210">
        <v>49000</v>
      </c>
      <c r="L6" s="210">
        <v>55800</v>
      </c>
      <c r="M6" s="210">
        <v>39400</v>
      </c>
      <c r="N6" s="210">
        <v>34800</v>
      </c>
      <c r="O6" s="209">
        <f t="shared" si="0"/>
        <v>465000</v>
      </c>
    </row>
    <row r="7" spans="1:15">
      <c r="A7" s="291" t="s">
        <v>477</v>
      </c>
      <c r="B7" s="195" t="s">
        <v>135</v>
      </c>
      <c r="C7" s="209">
        <v>137800</v>
      </c>
      <c r="D7" s="209">
        <v>141000</v>
      </c>
      <c r="E7" s="210">
        <v>117400</v>
      </c>
      <c r="F7" s="210">
        <v>128000</v>
      </c>
      <c r="G7" s="210">
        <v>145800</v>
      </c>
      <c r="H7" s="210">
        <v>172800</v>
      </c>
      <c r="I7" s="210">
        <v>165200</v>
      </c>
      <c r="J7" s="210">
        <v>176200</v>
      </c>
      <c r="K7" s="210">
        <v>166000</v>
      </c>
      <c r="L7" s="210">
        <v>161800</v>
      </c>
      <c r="M7" s="210">
        <v>179600</v>
      </c>
      <c r="N7" s="210">
        <v>137200</v>
      </c>
      <c r="O7" s="209">
        <f t="shared" si="0"/>
        <v>1828800</v>
      </c>
    </row>
    <row r="8" spans="1:15">
      <c r="A8" s="292" t="s">
        <v>482</v>
      </c>
      <c r="B8" s="192" t="s">
        <v>212</v>
      </c>
      <c r="C8" s="209">
        <f t="shared" ref="C8:N8" si="1">SUM(C4:C7)</f>
        <v>399600</v>
      </c>
      <c r="D8" s="209">
        <f t="shared" si="1"/>
        <v>320600</v>
      </c>
      <c r="E8" s="209">
        <f t="shared" si="1"/>
        <v>280200</v>
      </c>
      <c r="F8" s="209">
        <f t="shared" si="1"/>
        <v>369600</v>
      </c>
      <c r="G8" s="209">
        <f t="shared" si="1"/>
        <v>389200</v>
      </c>
      <c r="H8" s="209">
        <f t="shared" si="1"/>
        <v>496000</v>
      </c>
      <c r="I8" s="209">
        <f t="shared" si="1"/>
        <v>560200</v>
      </c>
      <c r="J8" s="209">
        <f t="shared" si="1"/>
        <v>543800</v>
      </c>
      <c r="K8" s="209">
        <f t="shared" si="1"/>
        <v>573000</v>
      </c>
      <c r="L8" s="209">
        <f t="shared" si="1"/>
        <v>563600</v>
      </c>
      <c r="M8" s="209">
        <f t="shared" si="1"/>
        <v>492600</v>
      </c>
      <c r="N8" s="209">
        <f t="shared" si="1"/>
        <v>438000</v>
      </c>
      <c r="O8" s="209">
        <f t="shared" si="0"/>
        <v>5426400</v>
      </c>
    </row>
    <row r="9" spans="1:15">
      <c r="A9" s="292" t="s">
        <v>507</v>
      </c>
      <c r="B9" s="195" t="s">
        <v>510</v>
      </c>
      <c r="C9" s="209">
        <v>1200</v>
      </c>
      <c r="D9" s="209">
        <v>-20200</v>
      </c>
      <c r="E9" s="209">
        <v>7200</v>
      </c>
      <c r="F9" s="209">
        <v>-15000</v>
      </c>
      <c r="G9" s="209">
        <v>-11600</v>
      </c>
      <c r="H9" s="209">
        <v>-36400</v>
      </c>
      <c r="I9" s="209">
        <v>8000</v>
      </c>
      <c r="J9" s="210">
        <v>4600</v>
      </c>
      <c r="K9" s="212">
        <v>47800</v>
      </c>
      <c r="L9" s="210">
        <v>81400</v>
      </c>
      <c r="M9" s="210">
        <v>-33200</v>
      </c>
      <c r="N9" s="210">
        <v>15000</v>
      </c>
      <c r="O9" s="209">
        <f t="shared" si="0"/>
        <v>48800</v>
      </c>
    </row>
    <row r="10" spans="1:15">
      <c r="A10" s="294" t="s">
        <v>508</v>
      </c>
      <c r="B10" s="195" t="s">
        <v>136</v>
      </c>
      <c r="C10" s="209">
        <v>1033415</v>
      </c>
      <c r="D10" s="209">
        <v>843091</v>
      </c>
      <c r="E10" s="210">
        <v>772432</v>
      </c>
      <c r="F10" s="210">
        <v>981705</v>
      </c>
      <c r="G10" s="210">
        <v>997981</v>
      </c>
      <c r="H10" s="210">
        <v>1235762</v>
      </c>
      <c r="I10" s="210">
        <v>1766217</v>
      </c>
      <c r="J10" s="210">
        <v>1708841</v>
      </c>
      <c r="K10" s="210">
        <v>1879600</v>
      </c>
      <c r="L10" s="210">
        <v>1822238</v>
      </c>
      <c r="M10" s="210">
        <v>1217294</v>
      </c>
      <c r="N10" s="210">
        <v>1136054</v>
      </c>
      <c r="O10" s="209">
        <f t="shared" si="0"/>
        <v>15394630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27279.200000000001</v>
      </c>
      <c r="J11" s="210">
        <v>0</v>
      </c>
      <c r="K11" s="210">
        <v>73340</v>
      </c>
      <c r="L11" s="210">
        <v>53216.800000000003</v>
      </c>
      <c r="M11" s="210">
        <v>12350.6</v>
      </c>
      <c r="N11" s="210">
        <v>0</v>
      </c>
      <c r="O11" s="209">
        <f t="shared" si="0"/>
        <v>166186.6</v>
      </c>
    </row>
    <row r="12" spans="1:15">
      <c r="A12" s="196" t="s">
        <v>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216400</v>
      </c>
      <c r="J12" s="214">
        <v>200400</v>
      </c>
      <c r="K12" s="214">
        <v>202800</v>
      </c>
      <c r="L12" s="214">
        <v>233200</v>
      </c>
      <c r="M12" s="214">
        <v>0</v>
      </c>
      <c r="N12" s="214">
        <v>0</v>
      </c>
      <c r="O12" s="293">
        <f t="shared" si="0"/>
        <v>852800</v>
      </c>
    </row>
    <row r="13" spans="1:15">
      <c r="A13" s="197" t="s">
        <v>145</v>
      </c>
      <c r="B13" s="197" t="s">
        <v>133</v>
      </c>
      <c r="C13" s="213">
        <v>338800</v>
      </c>
      <c r="D13" s="213">
        <v>236000</v>
      </c>
      <c r="E13" s="214">
        <v>207200</v>
      </c>
      <c r="F13" s="214">
        <v>330000</v>
      </c>
      <c r="G13" s="214">
        <v>306800</v>
      </c>
      <c r="H13" s="214">
        <v>409600</v>
      </c>
      <c r="I13" s="214">
        <v>264400</v>
      </c>
      <c r="J13" s="214">
        <v>236800</v>
      </c>
      <c r="K13" s="214">
        <v>236400</v>
      </c>
      <c r="L13" s="214">
        <v>286400</v>
      </c>
      <c r="M13" s="214">
        <v>424400</v>
      </c>
      <c r="N13" s="214">
        <v>396400</v>
      </c>
      <c r="O13" s="293">
        <f t="shared" si="0"/>
        <v>3673200</v>
      </c>
    </row>
    <row r="14" spans="1:15">
      <c r="A14" s="197" t="s">
        <v>480</v>
      </c>
      <c r="B14" s="197" t="s">
        <v>134</v>
      </c>
      <c r="C14" s="213">
        <v>57200</v>
      </c>
      <c r="D14" s="213">
        <v>32800</v>
      </c>
      <c r="E14" s="214">
        <v>38000</v>
      </c>
      <c r="F14" s="214">
        <v>45600</v>
      </c>
      <c r="G14" s="214">
        <v>60800</v>
      </c>
      <c r="H14" s="214">
        <v>54000</v>
      </c>
      <c r="I14" s="214">
        <v>69200</v>
      </c>
      <c r="J14" s="214">
        <v>79200</v>
      </c>
      <c r="K14" s="214">
        <v>60800</v>
      </c>
      <c r="L14" s="214">
        <v>88400</v>
      </c>
      <c r="M14" s="214">
        <v>60800</v>
      </c>
      <c r="N14" s="214">
        <v>53200</v>
      </c>
      <c r="O14" s="293">
        <f t="shared" si="0"/>
        <v>700000</v>
      </c>
    </row>
    <row r="15" spans="1:15">
      <c r="A15" s="204"/>
      <c r="B15" s="197" t="s">
        <v>135</v>
      </c>
      <c r="C15" s="213">
        <v>214000</v>
      </c>
      <c r="D15" s="213">
        <v>217600</v>
      </c>
      <c r="E15" s="214">
        <v>186000</v>
      </c>
      <c r="F15" s="214">
        <v>209200</v>
      </c>
      <c r="G15" s="214">
        <v>233200</v>
      </c>
      <c r="H15" s="214">
        <v>265200</v>
      </c>
      <c r="I15" s="214">
        <v>264400</v>
      </c>
      <c r="J15" s="214">
        <v>287200</v>
      </c>
      <c r="K15" s="214">
        <v>251200</v>
      </c>
      <c r="L15" s="214">
        <v>294000</v>
      </c>
      <c r="M15" s="214">
        <v>320800</v>
      </c>
      <c r="N15" s="214">
        <v>239600</v>
      </c>
      <c r="O15" s="293">
        <f t="shared" si="0"/>
        <v>2982400</v>
      </c>
    </row>
    <row r="16" spans="1:15">
      <c r="A16" s="204"/>
      <c r="B16" s="196" t="s">
        <v>212</v>
      </c>
      <c r="C16" s="213">
        <f>SUM(C12:C15)</f>
        <v>610000</v>
      </c>
      <c r="D16" s="213">
        <f t="shared" ref="D16:N16" si="2">SUM(D12:D15)</f>
        <v>486400</v>
      </c>
      <c r="E16" s="213">
        <f t="shared" si="2"/>
        <v>431200</v>
      </c>
      <c r="F16" s="213">
        <f t="shared" si="2"/>
        <v>584800</v>
      </c>
      <c r="G16" s="213">
        <f t="shared" si="2"/>
        <v>600800</v>
      </c>
      <c r="H16" s="213">
        <f t="shared" si="2"/>
        <v>728800</v>
      </c>
      <c r="I16" s="213">
        <f t="shared" si="2"/>
        <v>814400</v>
      </c>
      <c r="J16" s="213">
        <f t="shared" si="2"/>
        <v>803600</v>
      </c>
      <c r="K16" s="213">
        <f t="shared" si="2"/>
        <v>751200</v>
      </c>
      <c r="L16" s="213">
        <f t="shared" si="2"/>
        <v>902000</v>
      </c>
      <c r="M16" s="213">
        <f t="shared" si="2"/>
        <v>806000</v>
      </c>
      <c r="N16" s="213">
        <f t="shared" si="2"/>
        <v>689200</v>
      </c>
      <c r="O16" s="213">
        <f t="shared" si="0"/>
        <v>8208400</v>
      </c>
    </row>
    <row r="17" spans="1:15">
      <c r="A17" s="204"/>
      <c r="B17" s="197" t="s">
        <v>510</v>
      </c>
      <c r="C17" s="213">
        <v>-36800</v>
      </c>
      <c r="D17" s="213">
        <v>-56800</v>
      </c>
      <c r="E17" s="213">
        <v>2000</v>
      </c>
      <c r="F17" s="213">
        <v>-63600</v>
      </c>
      <c r="G17" s="213">
        <v>-64400</v>
      </c>
      <c r="H17" s="213">
        <v>-166800</v>
      </c>
      <c r="I17" s="213">
        <v>-122800</v>
      </c>
      <c r="J17" s="214">
        <v>19600</v>
      </c>
      <c r="K17" s="215">
        <v>18400</v>
      </c>
      <c r="L17" s="214">
        <v>176800</v>
      </c>
      <c r="M17" s="214">
        <v>9200</v>
      </c>
      <c r="N17" s="214">
        <v>37600</v>
      </c>
      <c r="O17" s="213">
        <f t="shared" si="0"/>
        <v>-247600</v>
      </c>
    </row>
    <row r="18" spans="1:15">
      <c r="A18" s="204"/>
      <c r="B18" s="197" t="s">
        <v>136</v>
      </c>
      <c r="C18" s="213">
        <v>1553741</v>
      </c>
      <c r="D18" s="213">
        <v>1253967</v>
      </c>
      <c r="E18" s="214">
        <v>1152075</v>
      </c>
      <c r="F18" s="214">
        <v>1506664</v>
      </c>
      <c r="G18" s="214">
        <v>1499600</v>
      </c>
      <c r="H18" s="214">
        <v>1789561</v>
      </c>
      <c r="I18" s="214">
        <v>2503172</v>
      </c>
      <c r="J18" s="214">
        <v>2408972</v>
      </c>
      <c r="K18" s="215">
        <v>2343384</v>
      </c>
      <c r="L18" s="214">
        <v>2758908</v>
      </c>
      <c r="M18" s="214">
        <v>1952902</v>
      </c>
      <c r="N18" s="214">
        <v>1727136</v>
      </c>
      <c r="O18" s="213">
        <f t="shared" si="0"/>
        <v>22450082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4">
        <v>0</v>
      </c>
      <c r="K19" s="215">
        <v>0</v>
      </c>
      <c r="L19" s="214">
        <v>71085.600000000006</v>
      </c>
      <c r="M19" s="214">
        <v>67427.600000000006</v>
      </c>
      <c r="N19" s="214">
        <v>0</v>
      </c>
      <c r="O19" s="213">
        <f t="shared" si="0"/>
        <v>138513.20000000001</v>
      </c>
    </row>
    <row r="20" spans="1:15">
      <c r="A20" s="192" t="s">
        <v>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175000</v>
      </c>
      <c r="J20" s="210">
        <v>159000</v>
      </c>
      <c r="K20" s="210">
        <v>171200</v>
      </c>
      <c r="L20" s="210">
        <v>180800</v>
      </c>
      <c r="M20" s="210">
        <v>0</v>
      </c>
      <c r="N20" s="210">
        <v>0</v>
      </c>
      <c r="O20" s="295">
        <f t="shared" ref="O20:O25" si="3">SUM(C20:N20)</f>
        <v>686000</v>
      </c>
    </row>
    <row r="21" spans="1:15">
      <c r="A21" s="195" t="s">
        <v>147</v>
      </c>
      <c r="B21" s="195" t="s">
        <v>133</v>
      </c>
      <c r="C21" s="209">
        <v>281000</v>
      </c>
      <c r="D21" s="209">
        <v>215000</v>
      </c>
      <c r="E21" s="210">
        <v>187800</v>
      </c>
      <c r="F21" s="210">
        <v>288200</v>
      </c>
      <c r="G21" s="210">
        <v>263000</v>
      </c>
      <c r="H21" s="210">
        <v>329400</v>
      </c>
      <c r="I21" s="210">
        <v>212000</v>
      </c>
      <c r="J21" s="210">
        <v>180400</v>
      </c>
      <c r="K21" s="210">
        <v>191200</v>
      </c>
      <c r="L21" s="210">
        <v>213000</v>
      </c>
      <c r="M21" s="210">
        <v>312200</v>
      </c>
      <c r="N21" s="210">
        <v>295800</v>
      </c>
      <c r="O21" s="295">
        <f t="shared" si="3"/>
        <v>2969000</v>
      </c>
    </row>
    <row r="22" spans="1:15">
      <c r="A22" s="195" t="s">
        <v>521</v>
      </c>
      <c r="B22" s="195" t="s">
        <v>134</v>
      </c>
      <c r="C22" s="209">
        <v>49000</v>
      </c>
      <c r="D22" s="209">
        <v>29200</v>
      </c>
      <c r="E22" s="210">
        <v>33000</v>
      </c>
      <c r="F22" s="210">
        <v>40600</v>
      </c>
      <c r="G22" s="210">
        <v>52800</v>
      </c>
      <c r="H22" s="210">
        <v>44600</v>
      </c>
      <c r="I22" s="210">
        <v>56400</v>
      </c>
      <c r="J22" s="210">
        <v>56400</v>
      </c>
      <c r="K22" s="210">
        <v>46400</v>
      </c>
      <c r="L22" s="210">
        <v>59400</v>
      </c>
      <c r="M22" s="210">
        <v>44600</v>
      </c>
      <c r="N22" s="210">
        <v>39600</v>
      </c>
      <c r="O22" s="295">
        <f t="shared" si="3"/>
        <v>552000</v>
      </c>
    </row>
    <row r="23" spans="1:15">
      <c r="A23" s="291" t="s">
        <v>478</v>
      </c>
      <c r="B23" s="195" t="s">
        <v>135</v>
      </c>
      <c r="C23" s="209">
        <v>212800</v>
      </c>
      <c r="D23" s="209">
        <v>229400</v>
      </c>
      <c r="E23" s="210">
        <v>184400</v>
      </c>
      <c r="F23" s="210">
        <v>210800</v>
      </c>
      <c r="G23" s="210">
        <v>237200</v>
      </c>
      <c r="H23" s="210">
        <v>265200</v>
      </c>
      <c r="I23" s="210">
        <v>256800</v>
      </c>
      <c r="J23" s="210">
        <v>233200</v>
      </c>
      <c r="K23" s="210">
        <v>219200</v>
      </c>
      <c r="L23" s="210">
        <v>249400</v>
      </c>
      <c r="M23" s="210">
        <v>272400</v>
      </c>
      <c r="N23" s="210">
        <v>203600</v>
      </c>
      <c r="O23" s="295">
        <f t="shared" si="3"/>
        <v>2774400</v>
      </c>
    </row>
    <row r="24" spans="1:15">
      <c r="A24" s="292" t="s">
        <v>482</v>
      </c>
      <c r="B24" s="192" t="s">
        <v>212</v>
      </c>
      <c r="C24" s="209">
        <f>SUM(C20:C23)</f>
        <v>542800</v>
      </c>
      <c r="D24" s="209">
        <f t="shared" ref="D24:N24" si="4">SUM(D20:D23)</f>
        <v>473600</v>
      </c>
      <c r="E24" s="209">
        <f t="shared" si="4"/>
        <v>405200</v>
      </c>
      <c r="F24" s="209">
        <f t="shared" si="4"/>
        <v>539600</v>
      </c>
      <c r="G24" s="209">
        <f t="shared" si="4"/>
        <v>553000</v>
      </c>
      <c r="H24" s="209">
        <f t="shared" si="4"/>
        <v>639200</v>
      </c>
      <c r="I24" s="209">
        <f t="shared" si="4"/>
        <v>700200</v>
      </c>
      <c r="J24" s="209">
        <f t="shared" si="4"/>
        <v>629000</v>
      </c>
      <c r="K24" s="209">
        <f t="shared" si="4"/>
        <v>628000</v>
      </c>
      <c r="L24" s="209">
        <f t="shared" si="4"/>
        <v>702600</v>
      </c>
      <c r="M24" s="209">
        <f t="shared" si="4"/>
        <v>629200</v>
      </c>
      <c r="N24" s="209">
        <f t="shared" si="4"/>
        <v>539000</v>
      </c>
      <c r="O24" s="295">
        <f t="shared" si="3"/>
        <v>6981400</v>
      </c>
    </row>
    <row r="25" spans="1:15">
      <c r="A25" s="292" t="s">
        <v>522</v>
      </c>
      <c r="B25" s="195" t="s">
        <v>510</v>
      </c>
      <c r="C25" s="209">
        <v>29600</v>
      </c>
      <c r="D25" s="209">
        <v>19600</v>
      </c>
      <c r="E25" s="209">
        <v>18800</v>
      </c>
      <c r="F25" s="209">
        <v>28800</v>
      </c>
      <c r="G25" s="209">
        <v>25600</v>
      </c>
      <c r="H25" s="209">
        <v>-29400</v>
      </c>
      <c r="I25" s="209">
        <v>-10600</v>
      </c>
      <c r="J25" s="210">
        <v>-6400</v>
      </c>
      <c r="K25" s="210">
        <v>-800</v>
      </c>
      <c r="L25" s="210">
        <v>90600</v>
      </c>
      <c r="M25" s="210">
        <v>-37400</v>
      </c>
      <c r="N25" s="210">
        <v>-13000</v>
      </c>
      <c r="O25" s="295">
        <f t="shared" si="3"/>
        <v>115400</v>
      </c>
    </row>
    <row r="26" spans="1:15">
      <c r="A26" s="294" t="s">
        <v>520</v>
      </c>
      <c r="B26" s="195" t="s">
        <v>136</v>
      </c>
      <c r="C26" s="209">
        <v>1274006</v>
      </c>
      <c r="D26" s="209">
        <v>1090633</v>
      </c>
      <c r="E26" s="210">
        <v>974931</v>
      </c>
      <c r="F26" s="210">
        <v>1276440</v>
      </c>
      <c r="G26" s="210">
        <v>1261877</v>
      </c>
      <c r="H26" s="210">
        <v>1451583</v>
      </c>
      <c r="I26" s="210">
        <v>2065613</v>
      </c>
      <c r="J26" s="210">
        <v>1839790</v>
      </c>
      <c r="K26" s="210">
        <v>1875021</v>
      </c>
      <c r="L26" s="210">
        <v>2176111</v>
      </c>
      <c r="M26" s="210">
        <v>1495885</v>
      </c>
      <c r="N26" s="210">
        <v>1297325</v>
      </c>
      <c r="O26" s="209">
        <f>SUM(C26:N26)</f>
        <v>18079215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3338</v>
      </c>
      <c r="I27" s="209">
        <v>67400</v>
      </c>
      <c r="J27" s="210">
        <v>0</v>
      </c>
      <c r="K27" s="210">
        <v>0</v>
      </c>
      <c r="L27" s="210">
        <v>143774.79999999999</v>
      </c>
      <c r="M27" s="210">
        <v>81280.3</v>
      </c>
      <c r="N27" s="210">
        <v>0</v>
      </c>
      <c r="O27" s="209">
        <f>SUM(C27:N27)</f>
        <v>295793.09999999998</v>
      </c>
    </row>
    <row r="28" spans="1:15">
      <c r="A28" s="366" t="s">
        <v>389</v>
      </c>
      <c r="B28" s="198" t="s">
        <v>206</v>
      </c>
      <c r="C28" s="216">
        <f>C8+C16+C24</f>
        <v>1552400</v>
      </c>
      <c r="D28" s="216">
        <f t="shared" ref="D28:N28" si="5">D8+D16+D24</f>
        <v>1280600</v>
      </c>
      <c r="E28" s="216">
        <f t="shared" si="5"/>
        <v>1116600</v>
      </c>
      <c r="F28" s="216">
        <f t="shared" si="5"/>
        <v>1494000</v>
      </c>
      <c r="G28" s="216">
        <f t="shared" si="5"/>
        <v>1543000</v>
      </c>
      <c r="H28" s="216">
        <f t="shared" si="5"/>
        <v>1864000</v>
      </c>
      <c r="I28" s="216">
        <f t="shared" si="5"/>
        <v>2074800</v>
      </c>
      <c r="J28" s="216">
        <f t="shared" si="5"/>
        <v>1976400</v>
      </c>
      <c r="K28" s="216">
        <f t="shared" si="5"/>
        <v>1952200</v>
      </c>
      <c r="L28" s="216">
        <f t="shared" si="5"/>
        <v>2168200</v>
      </c>
      <c r="M28" s="216">
        <f t="shared" si="5"/>
        <v>1927800</v>
      </c>
      <c r="N28" s="216">
        <f t="shared" si="5"/>
        <v>1666200</v>
      </c>
      <c r="O28" s="229">
        <f>SUM(C28:N28)</f>
        <v>20616200</v>
      </c>
    </row>
    <row r="29" spans="1:15">
      <c r="A29" s="367"/>
      <c r="B29" s="198" t="s">
        <v>207</v>
      </c>
      <c r="C29" s="216">
        <f>C10+C18+C26</f>
        <v>3861162</v>
      </c>
      <c r="D29" s="216">
        <f t="shared" ref="D29:N29" si="6">D10+D18+D26</f>
        <v>3187691</v>
      </c>
      <c r="E29" s="216">
        <f t="shared" si="6"/>
        <v>2899438</v>
      </c>
      <c r="F29" s="216">
        <f t="shared" si="6"/>
        <v>3764809</v>
      </c>
      <c r="G29" s="216">
        <f t="shared" si="6"/>
        <v>3759458</v>
      </c>
      <c r="H29" s="216">
        <f t="shared" si="6"/>
        <v>4476906</v>
      </c>
      <c r="I29" s="216">
        <f t="shared" si="6"/>
        <v>6335002</v>
      </c>
      <c r="J29" s="216">
        <f t="shared" si="6"/>
        <v>5957603</v>
      </c>
      <c r="K29" s="216">
        <f t="shared" si="6"/>
        <v>6098005</v>
      </c>
      <c r="L29" s="216">
        <f t="shared" si="6"/>
        <v>6757257</v>
      </c>
      <c r="M29" s="216">
        <f t="shared" si="6"/>
        <v>4666081</v>
      </c>
      <c r="N29" s="216">
        <f t="shared" si="6"/>
        <v>4160515</v>
      </c>
      <c r="O29" s="229">
        <f>SUM(C29:N29)</f>
        <v>55923927</v>
      </c>
    </row>
    <row r="30" spans="1:15">
      <c r="A30" s="377" t="s">
        <v>403</v>
      </c>
      <c r="B30" s="378"/>
      <c r="C30" s="217" t="s">
        <v>516</v>
      </c>
      <c r="D30" s="240" t="s">
        <v>512</v>
      </c>
      <c r="E30" s="287" t="s">
        <v>517</v>
      </c>
      <c r="F30" s="288" t="s">
        <v>518</v>
      </c>
      <c r="G30" s="287" t="s">
        <v>519</v>
      </c>
      <c r="H30" s="287" t="s">
        <v>523</v>
      </c>
      <c r="I30" s="287" t="s">
        <v>524</v>
      </c>
      <c r="J30" s="287" t="s">
        <v>525</v>
      </c>
      <c r="K30" s="287" t="s">
        <v>526</v>
      </c>
      <c r="L30" s="287" t="s">
        <v>527</v>
      </c>
      <c r="M30" s="287" t="s">
        <v>528</v>
      </c>
      <c r="N30" s="287" t="s">
        <v>529</v>
      </c>
      <c r="O30" s="208"/>
    </row>
    <row r="31" spans="1:15">
      <c r="A31" s="196" t="s">
        <v>4</v>
      </c>
      <c r="B31" s="197" t="s">
        <v>138</v>
      </c>
      <c r="C31" s="213">
        <v>5248</v>
      </c>
      <c r="D31" s="213">
        <v>5359</v>
      </c>
      <c r="E31" s="213">
        <v>5826</v>
      </c>
      <c r="F31" s="213">
        <v>6641</v>
      </c>
      <c r="G31" s="214">
        <v>7416</v>
      </c>
      <c r="H31" s="214">
        <v>9237</v>
      </c>
      <c r="I31" s="214">
        <v>8269</v>
      </c>
      <c r="J31" s="214">
        <v>6946</v>
      </c>
      <c r="K31" s="214">
        <v>7308</v>
      </c>
      <c r="L31" s="214">
        <v>10043</v>
      </c>
      <c r="M31" s="214">
        <v>11390</v>
      </c>
      <c r="N31" s="214">
        <v>11498</v>
      </c>
      <c r="O31" s="213">
        <f>SUM(C31:N31)</f>
        <v>95181</v>
      </c>
    </row>
    <row r="32" spans="1:15">
      <c r="A32" s="199" t="s">
        <v>149</v>
      </c>
      <c r="B32" s="197" t="s">
        <v>139</v>
      </c>
      <c r="C32" s="213">
        <v>68181</v>
      </c>
      <c r="D32" s="213">
        <v>69586</v>
      </c>
      <c r="E32" s="213">
        <v>75494</v>
      </c>
      <c r="F32" s="213">
        <v>85803</v>
      </c>
      <c r="G32" s="214">
        <v>95607</v>
      </c>
      <c r="H32" s="214">
        <v>118643</v>
      </c>
      <c r="I32" s="214">
        <v>106397</v>
      </c>
      <c r="J32" s="214">
        <v>89662</v>
      </c>
      <c r="K32" s="214">
        <v>94241</v>
      </c>
      <c r="L32" s="214">
        <v>128839</v>
      </c>
      <c r="M32" s="214">
        <v>145878</v>
      </c>
      <c r="N32" s="214">
        <v>147244</v>
      </c>
      <c r="O32" s="213">
        <f>SUM(C32:N32)</f>
        <v>1225575</v>
      </c>
    </row>
    <row r="33" spans="1:15">
      <c r="A33" s="192" t="s">
        <v>5</v>
      </c>
      <c r="B33" s="195" t="s">
        <v>138</v>
      </c>
      <c r="C33" s="209">
        <v>16471</v>
      </c>
      <c r="D33" s="209">
        <v>14533</v>
      </c>
      <c r="E33" s="209">
        <v>10561</v>
      </c>
      <c r="F33" s="209">
        <v>15015</v>
      </c>
      <c r="G33" s="210">
        <v>13448</v>
      </c>
      <c r="H33" s="210">
        <v>15583</v>
      </c>
      <c r="I33" s="210">
        <v>17731</v>
      </c>
      <c r="J33" s="210">
        <v>18972</v>
      </c>
      <c r="K33" s="210">
        <v>10096</v>
      </c>
      <c r="L33" s="210">
        <v>16229</v>
      </c>
      <c r="M33" s="210">
        <v>16867</v>
      </c>
      <c r="N33" s="210">
        <v>15390</v>
      </c>
      <c r="O33" s="209">
        <f t="shared" ref="O33:O46" si="7">SUM(C33:N33)</f>
        <v>180896</v>
      </c>
    </row>
    <row r="34" spans="1:15">
      <c r="A34" s="200" t="s">
        <v>150</v>
      </c>
      <c r="B34" s="195" t="s">
        <v>139</v>
      </c>
      <c r="C34" s="209">
        <v>213545</v>
      </c>
      <c r="D34" s="209">
        <v>189029</v>
      </c>
      <c r="E34" s="209">
        <v>138783</v>
      </c>
      <c r="F34" s="209">
        <v>195126</v>
      </c>
      <c r="G34" s="210">
        <v>175303</v>
      </c>
      <c r="H34" s="210">
        <v>202311</v>
      </c>
      <c r="I34" s="210">
        <v>229484</v>
      </c>
      <c r="J34" s="210">
        <v>245182</v>
      </c>
      <c r="K34" s="210">
        <v>132900</v>
      </c>
      <c r="L34" s="210">
        <v>210483</v>
      </c>
      <c r="M34" s="210">
        <v>218554</v>
      </c>
      <c r="N34" s="210">
        <v>199869</v>
      </c>
      <c r="O34" s="209">
        <f t="shared" si="7"/>
        <v>2350569</v>
      </c>
    </row>
    <row r="35" spans="1:15">
      <c r="A35" s="196" t="s">
        <v>6</v>
      </c>
      <c r="B35" s="197" t="s">
        <v>138</v>
      </c>
      <c r="C35" s="213">
        <v>7521</v>
      </c>
      <c r="D35" s="213">
        <v>6791</v>
      </c>
      <c r="E35" s="213">
        <v>4136</v>
      </c>
      <c r="F35" s="213">
        <v>8107</v>
      </c>
      <c r="G35" s="214">
        <v>6561</v>
      </c>
      <c r="H35" s="214">
        <v>6885</v>
      </c>
      <c r="I35" s="214">
        <v>7628</v>
      </c>
      <c r="J35" s="214">
        <v>6070</v>
      </c>
      <c r="K35" s="214">
        <v>4519</v>
      </c>
      <c r="L35" s="214">
        <v>4450</v>
      </c>
      <c r="M35" s="214">
        <v>7255</v>
      </c>
      <c r="N35" s="214">
        <v>9218</v>
      </c>
      <c r="O35" s="213">
        <f t="shared" si="7"/>
        <v>79141</v>
      </c>
    </row>
    <row r="36" spans="1:15">
      <c r="A36" s="199" t="s">
        <v>151</v>
      </c>
      <c r="B36" s="197" t="s">
        <v>139</v>
      </c>
      <c r="C36" s="213">
        <v>96935</v>
      </c>
      <c r="D36" s="213">
        <v>87702</v>
      </c>
      <c r="E36" s="213">
        <v>54115</v>
      </c>
      <c r="F36" s="213">
        <v>104348</v>
      </c>
      <c r="G36" s="214">
        <v>84791</v>
      </c>
      <c r="H36" s="214">
        <v>88891</v>
      </c>
      <c r="I36" s="214">
        <v>98289</v>
      </c>
      <c r="J36" s="214">
        <v>78580</v>
      </c>
      <c r="K36" s="214">
        <v>58960</v>
      </c>
      <c r="L36" s="214">
        <v>58087</v>
      </c>
      <c r="M36" s="214">
        <v>93570</v>
      </c>
      <c r="N36" s="214">
        <v>118402</v>
      </c>
      <c r="O36" s="213">
        <f t="shared" si="7"/>
        <v>1022670</v>
      </c>
    </row>
    <row r="37" spans="1:15">
      <c r="A37" s="192" t="s">
        <v>7</v>
      </c>
      <c r="B37" s="195" t="s">
        <v>138</v>
      </c>
      <c r="C37" s="209">
        <v>2451</v>
      </c>
      <c r="D37" s="209">
        <v>2326</v>
      </c>
      <c r="E37" s="209">
        <v>853</v>
      </c>
      <c r="F37" s="209">
        <v>2352</v>
      </c>
      <c r="G37" s="210">
        <v>2249</v>
      </c>
      <c r="H37" s="210">
        <v>2536</v>
      </c>
      <c r="I37" s="210">
        <v>2491</v>
      </c>
      <c r="J37" s="210">
        <v>1032</v>
      </c>
      <c r="K37" s="210">
        <v>2037</v>
      </c>
      <c r="L37" s="210">
        <v>2427</v>
      </c>
      <c r="M37" s="210">
        <v>2492</v>
      </c>
      <c r="N37" s="210">
        <v>2591</v>
      </c>
      <c r="O37" s="209">
        <f t="shared" si="7"/>
        <v>25837</v>
      </c>
    </row>
    <row r="38" spans="1:15">
      <c r="A38" s="195" t="s">
        <v>152</v>
      </c>
      <c r="B38" s="195" t="s">
        <v>139</v>
      </c>
      <c r="C38" s="209">
        <v>31854</v>
      </c>
      <c r="D38" s="209">
        <v>30272</v>
      </c>
      <c r="E38" s="209">
        <v>11639</v>
      </c>
      <c r="F38" s="209">
        <v>30601</v>
      </c>
      <c r="G38" s="210">
        <v>29299</v>
      </c>
      <c r="H38" s="210">
        <v>32929</v>
      </c>
      <c r="I38" s="210">
        <v>32360</v>
      </c>
      <c r="J38" s="210">
        <v>13903</v>
      </c>
      <c r="K38" s="210">
        <v>26617</v>
      </c>
      <c r="L38" s="210">
        <v>31550</v>
      </c>
      <c r="M38" s="210">
        <v>32373</v>
      </c>
      <c r="N38" s="210">
        <v>33625</v>
      </c>
      <c r="O38" s="209">
        <f t="shared" si="7"/>
        <v>337022</v>
      </c>
    </row>
    <row r="39" spans="1:15">
      <c r="A39" s="196" t="s">
        <v>8</v>
      </c>
      <c r="B39" s="197" t="s">
        <v>138</v>
      </c>
      <c r="C39" s="213">
        <v>534</v>
      </c>
      <c r="D39" s="213">
        <v>3740</v>
      </c>
      <c r="E39" s="213">
        <v>109</v>
      </c>
      <c r="F39" s="213">
        <v>118</v>
      </c>
      <c r="G39" s="214">
        <v>211</v>
      </c>
      <c r="H39" s="214">
        <v>255</v>
      </c>
      <c r="I39" s="214">
        <v>290</v>
      </c>
      <c r="J39" s="214">
        <v>182</v>
      </c>
      <c r="K39" s="214">
        <v>279</v>
      </c>
      <c r="L39" s="214">
        <v>216</v>
      </c>
      <c r="M39" s="214">
        <v>129</v>
      </c>
      <c r="N39" s="214">
        <v>122</v>
      </c>
      <c r="O39" s="213">
        <f t="shared" si="7"/>
        <v>6185</v>
      </c>
    </row>
    <row r="40" spans="1:15">
      <c r="A40" s="197" t="s">
        <v>153</v>
      </c>
      <c r="B40" s="197" t="s">
        <v>139</v>
      </c>
      <c r="C40" s="219">
        <v>6836</v>
      </c>
      <c r="D40" s="219">
        <v>47392</v>
      </c>
      <c r="E40" s="214">
        <v>1460</v>
      </c>
      <c r="F40" s="214">
        <v>1574</v>
      </c>
      <c r="G40" s="214">
        <v>2750</v>
      </c>
      <c r="H40" s="214">
        <v>3307</v>
      </c>
      <c r="I40" s="214">
        <v>3750</v>
      </c>
      <c r="J40" s="214">
        <v>2383</v>
      </c>
      <c r="K40" s="214">
        <v>3611</v>
      </c>
      <c r="L40" s="214">
        <v>2813</v>
      </c>
      <c r="M40" s="214">
        <v>1713</v>
      </c>
      <c r="N40" s="214">
        <v>1624</v>
      </c>
      <c r="O40" s="213">
        <f t="shared" si="7"/>
        <v>79213</v>
      </c>
    </row>
    <row r="41" spans="1:15">
      <c r="A41" s="192" t="s">
        <v>21</v>
      </c>
      <c r="B41" s="195" t="s">
        <v>138</v>
      </c>
      <c r="C41" s="218">
        <v>577</v>
      </c>
      <c r="D41" s="218">
        <v>501</v>
      </c>
      <c r="E41" s="210">
        <v>519</v>
      </c>
      <c r="F41" s="210">
        <v>636</v>
      </c>
      <c r="G41" s="210">
        <v>653</v>
      </c>
      <c r="H41" s="210">
        <v>1323</v>
      </c>
      <c r="I41" s="210">
        <v>1229</v>
      </c>
      <c r="J41" s="210">
        <v>1842</v>
      </c>
      <c r="K41" s="210">
        <v>2169</v>
      </c>
      <c r="L41" s="210">
        <v>2322</v>
      </c>
      <c r="M41" s="210">
        <v>1670</v>
      </c>
      <c r="N41" s="210">
        <v>1828</v>
      </c>
      <c r="O41" s="209">
        <f t="shared" si="7"/>
        <v>15269</v>
      </c>
    </row>
    <row r="42" spans="1:15">
      <c r="A42" s="200" t="s">
        <v>154</v>
      </c>
      <c r="B42" s="195" t="s">
        <v>139</v>
      </c>
      <c r="C42" s="218">
        <v>7381</v>
      </c>
      <c r="D42" s="218">
        <v>6419</v>
      </c>
      <c r="E42" s="210">
        <v>6647</v>
      </c>
      <c r="F42" s="210">
        <v>8126</v>
      </c>
      <c r="G42" s="210">
        <v>8342</v>
      </c>
      <c r="H42" s="210">
        <v>16818</v>
      </c>
      <c r="I42" s="210">
        <v>15628</v>
      </c>
      <c r="J42" s="210">
        <v>23382</v>
      </c>
      <c r="K42" s="210">
        <v>27519</v>
      </c>
      <c r="L42" s="210">
        <v>29454</v>
      </c>
      <c r="M42" s="210">
        <v>21206</v>
      </c>
      <c r="N42" s="210">
        <v>23205</v>
      </c>
      <c r="O42" s="209">
        <f t="shared" si="7"/>
        <v>194127</v>
      </c>
    </row>
    <row r="43" spans="1:15">
      <c r="A43" s="196" t="s">
        <v>191</v>
      </c>
      <c r="B43" s="197" t="s">
        <v>138</v>
      </c>
      <c r="C43" s="213">
        <v>3376</v>
      </c>
      <c r="D43" s="213">
        <v>3366</v>
      </c>
      <c r="E43" s="213">
        <v>3243</v>
      </c>
      <c r="F43" s="213">
        <v>4034</v>
      </c>
      <c r="G43" s="214">
        <v>3540</v>
      </c>
      <c r="H43" s="214">
        <v>3786</v>
      </c>
      <c r="I43" s="214">
        <v>4240</v>
      </c>
      <c r="J43" s="214">
        <v>3841</v>
      </c>
      <c r="K43" s="214">
        <v>3873</v>
      </c>
      <c r="L43" s="214">
        <v>5412</v>
      </c>
      <c r="M43" s="214">
        <v>6962</v>
      </c>
      <c r="N43" s="214">
        <v>5780</v>
      </c>
      <c r="O43" s="213">
        <f t="shared" si="7"/>
        <v>51453</v>
      </c>
    </row>
    <row r="44" spans="1:15">
      <c r="A44" s="199" t="s">
        <v>155</v>
      </c>
      <c r="B44" s="197" t="s">
        <v>139</v>
      </c>
      <c r="C44" s="219">
        <v>44501</v>
      </c>
      <c r="D44" s="219">
        <v>44374</v>
      </c>
      <c r="E44" s="214">
        <v>42819</v>
      </c>
      <c r="F44" s="214">
        <v>52824</v>
      </c>
      <c r="G44" s="214">
        <v>46575</v>
      </c>
      <c r="H44" s="214">
        <v>49688</v>
      </c>
      <c r="I44" s="214">
        <v>55431</v>
      </c>
      <c r="J44" s="214">
        <v>50383</v>
      </c>
      <c r="K44" s="214">
        <v>50789</v>
      </c>
      <c r="L44" s="214">
        <v>70257</v>
      </c>
      <c r="M44" s="214">
        <v>89864</v>
      </c>
      <c r="N44" s="214">
        <v>74911</v>
      </c>
      <c r="O44" s="213">
        <f t="shared" si="7"/>
        <v>672416</v>
      </c>
    </row>
    <row r="45" spans="1:15">
      <c r="A45" s="192" t="s">
        <v>192</v>
      </c>
      <c r="B45" s="195" t="s">
        <v>138</v>
      </c>
      <c r="C45" s="209">
        <v>720</v>
      </c>
      <c r="D45" s="209">
        <v>826</v>
      </c>
      <c r="E45" s="209">
        <v>765</v>
      </c>
      <c r="F45" s="209">
        <v>475</v>
      </c>
      <c r="G45" s="210">
        <v>451</v>
      </c>
      <c r="H45" s="210">
        <v>589</v>
      </c>
      <c r="I45" s="210">
        <v>640</v>
      </c>
      <c r="J45" s="210">
        <v>823</v>
      </c>
      <c r="K45" s="210">
        <v>1091</v>
      </c>
      <c r="L45" s="210">
        <v>1911</v>
      </c>
      <c r="M45" s="210">
        <v>2586</v>
      </c>
      <c r="N45" s="210">
        <v>2648</v>
      </c>
      <c r="O45" s="209">
        <f t="shared" si="7"/>
        <v>13525</v>
      </c>
    </row>
    <row r="46" spans="1:15">
      <c r="A46" s="195" t="s">
        <v>156</v>
      </c>
      <c r="B46" s="195" t="s">
        <v>139</v>
      </c>
      <c r="C46" s="218">
        <v>9189</v>
      </c>
      <c r="D46" s="218">
        <v>10530</v>
      </c>
      <c r="E46" s="210">
        <v>9759</v>
      </c>
      <c r="F46" s="210">
        <v>6090</v>
      </c>
      <c r="G46" s="210">
        <v>5786</v>
      </c>
      <c r="H46" s="210">
        <v>7532</v>
      </c>
      <c r="I46" s="210">
        <v>8177</v>
      </c>
      <c r="J46" s="210">
        <v>10492</v>
      </c>
      <c r="K46" s="210">
        <v>13882</v>
      </c>
      <c r="L46" s="210">
        <v>24256</v>
      </c>
      <c r="M46" s="210">
        <v>32794</v>
      </c>
      <c r="N46" s="210">
        <v>33578</v>
      </c>
      <c r="O46" s="209">
        <f t="shared" si="7"/>
        <v>172065</v>
      </c>
    </row>
    <row r="47" spans="1:15">
      <c r="A47" s="366" t="s">
        <v>389</v>
      </c>
      <c r="B47" s="198" t="s">
        <v>208</v>
      </c>
      <c r="C47" s="220">
        <f>SUM(C31,C33,C35,C37,C39,C41,C43,C45)</f>
        <v>36898</v>
      </c>
      <c r="D47" s="220">
        <f t="shared" ref="D47:N48" si="8">SUM(D31,D33,D35,D37,D39,D41,D43,D45)</f>
        <v>37442</v>
      </c>
      <c r="E47" s="220">
        <f t="shared" si="8"/>
        <v>26012</v>
      </c>
      <c r="F47" s="220">
        <f t="shared" si="8"/>
        <v>37378</v>
      </c>
      <c r="G47" s="220">
        <f t="shared" si="8"/>
        <v>34529</v>
      </c>
      <c r="H47" s="220">
        <f t="shared" si="8"/>
        <v>40194</v>
      </c>
      <c r="I47" s="220">
        <f t="shared" si="8"/>
        <v>42518</v>
      </c>
      <c r="J47" s="220">
        <f t="shared" si="8"/>
        <v>39708</v>
      </c>
      <c r="K47" s="220">
        <f t="shared" si="8"/>
        <v>31372</v>
      </c>
      <c r="L47" s="220">
        <f t="shared" si="8"/>
        <v>43010</v>
      </c>
      <c r="M47" s="220">
        <f t="shared" si="8"/>
        <v>49351</v>
      </c>
      <c r="N47" s="220">
        <f t="shared" si="8"/>
        <v>49075</v>
      </c>
      <c r="O47" s="229">
        <f>SUM(C47:N47)</f>
        <v>467487</v>
      </c>
    </row>
    <row r="48" spans="1:15">
      <c r="A48" s="367"/>
      <c r="B48" s="198" t="s">
        <v>209</v>
      </c>
      <c r="C48" s="220">
        <f>SUM(C32,C34,C36,C38,C40,C42,C44,C46)</f>
        <v>478422</v>
      </c>
      <c r="D48" s="220">
        <f t="shared" si="8"/>
        <v>485304</v>
      </c>
      <c r="E48" s="220">
        <f t="shared" si="8"/>
        <v>340716</v>
      </c>
      <c r="F48" s="220">
        <f t="shared" si="8"/>
        <v>484492</v>
      </c>
      <c r="G48" s="220">
        <f t="shared" si="8"/>
        <v>448453</v>
      </c>
      <c r="H48" s="220">
        <f t="shared" si="8"/>
        <v>520119</v>
      </c>
      <c r="I48" s="220">
        <f t="shared" si="8"/>
        <v>549516</v>
      </c>
      <c r="J48" s="220">
        <f t="shared" si="8"/>
        <v>513967</v>
      </c>
      <c r="K48" s="220">
        <f t="shared" si="8"/>
        <v>408519</v>
      </c>
      <c r="L48" s="220">
        <f t="shared" si="8"/>
        <v>555739</v>
      </c>
      <c r="M48" s="220">
        <f t="shared" si="8"/>
        <v>635952</v>
      </c>
      <c r="N48" s="220">
        <f t="shared" si="8"/>
        <v>632458</v>
      </c>
      <c r="O48" s="229">
        <f>SUM(C48:N48)</f>
        <v>6053657</v>
      </c>
    </row>
    <row r="49" spans="1:15">
      <c r="A49" s="377" t="s">
        <v>404</v>
      </c>
      <c r="B49" s="37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68" t="s">
        <v>390</v>
      </c>
      <c r="B50" s="195" t="s">
        <v>140</v>
      </c>
      <c r="C50" s="222">
        <v>232.72</v>
      </c>
      <c r="D50" s="223">
        <v>98.43</v>
      </c>
      <c r="E50" s="223">
        <v>123.84</v>
      </c>
      <c r="F50" s="223">
        <v>90</v>
      </c>
      <c r="G50" s="222">
        <v>97.72</v>
      </c>
      <c r="H50" s="223">
        <v>98.62</v>
      </c>
      <c r="I50" s="223">
        <v>153.19</v>
      </c>
      <c r="J50" s="223">
        <v>148.6</v>
      </c>
      <c r="K50" s="223">
        <v>154.33000000000001</v>
      </c>
      <c r="L50" s="223">
        <v>60</v>
      </c>
      <c r="M50" s="223">
        <v>122.26</v>
      </c>
      <c r="N50" s="222">
        <v>90</v>
      </c>
      <c r="O50" s="225">
        <f t="shared" ref="O50:O55" si="9">SUM(C50:N50)</f>
        <v>1469.7099999999998</v>
      </c>
    </row>
    <row r="51" spans="1:15">
      <c r="A51" s="369"/>
      <c r="B51" s="195" t="s">
        <v>141</v>
      </c>
      <c r="C51" s="218">
        <v>6184</v>
      </c>
      <c r="D51" s="218">
        <v>2595</v>
      </c>
      <c r="E51" s="218">
        <v>3158</v>
      </c>
      <c r="F51" s="218">
        <v>2331</v>
      </c>
      <c r="G51" s="210">
        <v>2448</v>
      </c>
      <c r="H51" s="218">
        <v>2425</v>
      </c>
      <c r="I51" s="218">
        <v>3754</v>
      </c>
      <c r="J51" s="218">
        <v>3759</v>
      </c>
      <c r="K51" s="218">
        <v>3994</v>
      </c>
      <c r="L51" s="218">
        <v>1593</v>
      </c>
      <c r="M51" s="218">
        <v>3333</v>
      </c>
      <c r="N51" s="210">
        <v>2490</v>
      </c>
      <c r="O51" s="225">
        <f t="shared" si="9"/>
        <v>38064</v>
      </c>
    </row>
    <row r="52" spans="1:15">
      <c r="A52" s="370" t="s">
        <v>11</v>
      </c>
      <c r="B52" s="195" t="s">
        <v>140</v>
      </c>
      <c r="C52" s="222">
        <v>71.739999999999995</v>
      </c>
      <c r="D52" s="223">
        <v>0</v>
      </c>
      <c r="E52" s="223">
        <v>63.58</v>
      </c>
      <c r="F52" s="223">
        <v>71.290000000000006</v>
      </c>
      <c r="G52" s="222">
        <v>0</v>
      </c>
      <c r="H52" s="223">
        <v>76.819999999999993</v>
      </c>
      <c r="I52" s="222">
        <v>0</v>
      </c>
      <c r="J52" s="223">
        <v>68.84</v>
      </c>
      <c r="K52" s="223">
        <v>71.349999999999994</v>
      </c>
      <c r="L52" s="223">
        <v>77.680000000000007</v>
      </c>
      <c r="M52" s="223">
        <v>136.51</v>
      </c>
      <c r="N52" s="222">
        <v>0</v>
      </c>
      <c r="O52" s="225">
        <f t="shared" si="9"/>
        <v>637.80999999999995</v>
      </c>
    </row>
    <row r="53" spans="1:15">
      <c r="A53" s="369"/>
      <c r="B53" s="195" t="s">
        <v>141</v>
      </c>
      <c r="C53" s="218">
        <v>1621</v>
      </c>
      <c r="D53" s="218">
        <v>0</v>
      </c>
      <c r="E53" s="218">
        <v>1437</v>
      </c>
      <c r="F53" s="218">
        <v>1597</v>
      </c>
      <c r="G53" s="210">
        <v>0</v>
      </c>
      <c r="H53" s="218">
        <v>1559</v>
      </c>
      <c r="I53" s="210">
        <v>0</v>
      </c>
      <c r="J53" s="218">
        <v>1480</v>
      </c>
      <c r="K53" s="218">
        <v>1534</v>
      </c>
      <c r="L53" s="218">
        <v>1787</v>
      </c>
      <c r="M53" s="218">
        <v>3234</v>
      </c>
      <c r="N53" s="210">
        <v>0</v>
      </c>
      <c r="O53" s="225">
        <f t="shared" si="9"/>
        <v>14249</v>
      </c>
    </row>
    <row r="54" spans="1:15">
      <c r="A54" s="375" t="s">
        <v>389</v>
      </c>
      <c r="B54" s="198" t="s">
        <v>210</v>
      </c>
      <c r="C54" s="224">
        <f>C50+C52</f>
        <v>304.45999999999998</v>
      </c>
      <c r="D54" s="224">
        <f t="shared" ref="D54:N55" si="10">D50+D52</f>
        <v>98.43</v>
      </c>
      <c r="E54" s="224">
        <f t="shared" si="10"/>
        <v>187.42000000000002</v>
      </c>
      <c r="F54" s="224">
        <f t="shared" si="10"/>
        <v>161.29000000000002</v>
      </c>
      <c r="G54" s="224">
        <f t="shared" si="10"/>
        <v>97.72</v>
      </c>
      <c r="H54" s="224">
        <f t="shared" si="10"/>
        <v>175.44</v>
      </c>
      <c r="I54" s="224">
        <f t="shared" si="10"/>
        <v>153.19</v>
      </c>
      <c r="J54" s="224">
        <f t="shared" si="10"/>
        <v>217.44</v>
      </c>
      <c r="K54" s="224">
        <f t="shared" si="10"/>
        <v>225.68</v>
      </c>
      <c r="L54" s="224">
        <f t="shared" si="10"/>
        <v>137.68</v>
      </c>
      <c r="M54" s="224">
        <f t="shared" si="10"/>
        <v>258.77</v>
      </c>
      <c r="N54" s="224">
        <f t="shared" si="10"/>
        <v>90</v>
      </c>
      <c r="O54" s="234">
        <f t="shared" si="9"/>
        <v>2107.5200000000004</v>
      </c>
    </row>
    <row r="55" spans="1:15">
      <c r="A55" s="376"/>
      <c r="B55" s="198" t="s">
        <v>211</v>
      </c>
      <c r="C55" s="220">
        <f>C51+C53</f>
        <v>7805</v>
      </c>
      <c r="D55" s="220">
        <f t="shared" si="10"/>
        <v>2595</v>
      </c>
      <c r="E55" s="220">
        <f t="shared" si="10"/>
        <v>4595</v>
      </c>
      <c r="F55" s="220">
        <f t="shared" si="10"/>
        <v>3928</v>
      </c>
      <c r="G55" s="220">
        <f t="shared" si="10"/>
        <v>2448</v>
      </c>
      <c r="H55" s="220">
        <f t="shared" si="10"/>
        <v>3984</v>
      </c>
      <c r="I55" s="220">
        <f t="shared" si="10"/>
        <v>3754</v>
      </c>
      <c r="J55" s="220">
        <f t="shared" si="10"/>
        <v>5239</v>
      </c>
      <c r="K55" s="220">
        <f t="shared" si="10"/>
        <v>5528</v>
      </c>
      <c r="L55" s="220">
        <f t="shared" si="10"/>
        <v>3380</v>
      </c>
      <c r="M55" s="220">
        <f t="shared" si="10"/>
        <v>6567</v>
      </c>
      <c r="N55" s="220">
        <f t="shared" si="10"/>
        <v>2490</v>
      </c>
      <c r="O55" s="229">
        <f t="shared" si="9"/>
        <v>52313</v>
      </c>
    </row>
    <row r="56" spans="1:15">
      <c r="A56" s="377" t="s">
        <v>405</v>
      </c>
      <c r="B56" s="37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71" t="s">
        <v>12</v>
      </c>
      <c r="B57" s="197" t="s">
        <v>138</v>
      </c>
      <c r="C57" s="219">
        <v>5115</v>
      </c>
      <c r="D57" s="219">
        <v>3837</v>
      </c>
      <c r="E57" s="214">
        <v>3139</v>
      </c>
      <c r="F57" s="214">
        <v>5656</v>
      </c>
      <c r="G57" s="214">
        <v>4404</v>
      </c>
      <c r="H57" s="214">
        <v>4125</v>
      </c>
      <c r="I57" s="214">
        <v>3385</v>
      </c>
      <c r="J57" s="214">
        <v>225</v>
      </c>
      <c r="K57" s="214">
        <v>390</v>
      </c>
      <c r="L57" s="214">
        <v>1587</v>
      </c>
      <c r="M57" s="214">
        <v>2849</v>
      </c>
      <c r="N57" s="214">
        <v>3983</v>
      </c>
      <c r="O57" s="213">
        <f t="shared" ref="O57:O64" si="11">SUM(C57:N57)</f>
        <v>38695</v>
      </c>
    </row>
    <row r="58" spans="1:15">
      <c r="A58" s="369"/>
      <c r="B58" s="197" t="s">
        <v>13</v>
      </c>
      <c r="C58" s="219">
        <v>62884</v>
      </c>
      <c r="D58" s="219">
        <v>48168</v>
      </c>
      <c r="E58" s="214">
        <v>39532</v>
      </c>
      <c r="F58" s="214">
        <v>72490</v>
      </c>
      <c r="G58" s="214">
        <v>57637</v>
      </c>
      <c r="H58" s="214">
        <v>53914</v>
      </c>
      <c r="I58" s="214">
        <v>45324</v>
      </c>
      <c r="J58" s="214">
        <v>3261</v>
      </c>
      <c r="K58" s="214">
        <v>5516</v>
      </c>
      <c r="L58" s="214">
        <v>21831</v>
      </c>
      <c r="M58" s="214">
        <v>39806</v>
      </c>
      <c r="N58" s="214">
        <v>56836</v>
      </c>
      <c r="O58" s="213">
        <f t="shared" si="11"/>
        <v>507199</v>
      </c>
    </row>
    <row r="59" spans="1:15">
      <c r="A59" s="370" t="s">
        <v>14</v>
      </c>
      <c r="B59" s="195" t="s">
        <v>138</v>
      </c>
      <c r="C59" s="218">
        <v>0</v>
      </c>
      <c r="D59" s="218">
        <v>0</v>
      </c>
      <c r="E59" s="210">
        <v>0</v>
      </c>
      <c r="F59" s="210">
        <v>46</v>
      </c>
      <c r="G59" s="210">
        <v>381</v>
      </c>
      <c r="H59" s="210">
        <v>685</v>
      </c>
      <c r="I59" s="210">
        <v>708</v>
      </c>
      <c r="J59" s="210">
        <v>824</v>
      </c>
      <c r="K59" s="210">
        <v>809</v>
      </c>
      <c r="L59" s="210">
        <v>2458</v>
      </c>
      <c r="M59" s="210">
        <v>4910</v>
      </c>
      <c r="N59" s="210">
        <v>6710</v>
      </c>
      <c r="O59" s="209">
        <f t="shared" si="11"/>
        <v>17531</v>
      </c>
    </row>
    <row r="60" spans="1:15">
      <c r="A60" s="369"/>
      <c r="B60" s="195" t="s">
        <v>13</v>
      </c>
      <c r="C60" s="218">
        <v>200</v>
      </c>
      <c r="D60" s="218">
        <v>200</v>
      </c>
      <c r="E60" s="210">
        <v>200</v>
      </c>
      <c r="F60" s="210">
        <v>788</v>
      </c>
      <c r="G60" s="210">
        <v>5169</v>
      </c>
      <c r="H60" s="210">
        <v>8953</v>
      </c>
      <c r="I60" s="210">
        <v>9638</v>
      </c>
      <c r="J60" s="210">
        <v>11409</v>
      </c>
      <c r="K60" s="210">
        <v>11227</v>
      </c>
      <c r="L60" s="210">
        <v>33703</v>
      </c>
      <c r="M60" s="210">
        <v>68458</v>
      </c>
      <c r="N60" s="210">
        <v>95612</v>
      </c>
      <c r="O60" s="209">
        <f t="shared" si="11"/>
        <v>245557</v>
      </c>
    </row>
    <row r="61" spans="1:15">
      <c r="A61" s="371" t="s">
        <v>393</v>
      </c>
      <c r="B61" s="197" t="s">
        <v>138</v>
      </c>
      <c r="C61" s="219">
        <v>6698</v>
      </c>
      <c r="D61" s="219">
        <v>6155</v>
      </c>
      <c r="E61" s="214">
        <v>4584</v>
      </c>
      <c r="F61" s="214">
        <v>8052</v>
      </c>
      <c r="G61" s="214">
        <v>6158</v>
      </c>
      <c r="H61" s="214">
        <v>5781</v>
      </c>
      <c r="I61" s="214">
        <v>4504</v>
      </c>
      <c r="J61" s="214">
        <v>2313</v>
      </c>
      <c r="K61" s="214">
        <v>1954</v>
      </c>
      <c r="L61" s="214">
        <v>2933</v>
      </c>
      <c r="M61" s="214">
        <v>5159</v>
      </c>
      <c r="N61" s="214">
        <v>2987</v>
      </c>
      <c r="O61" s="213">
        <f t="shared" si="11"/>
        <v>57278</v>
      </c>
    </row>
    <row r="62" spans="1:15">
      <c r="A62" s="369"/>
      <c r="B62" s="197" t="s">
        <v>13</v>
      </c>
      <c r="C62" s="219">
        <v>82284</v>
      </c>
      <c r="D62" s="219">
        <v>77146</v>
      </c>
      <c r="E62" s="214">
        <v>57638</v>
      </c>
      <c r="F62" s="214">
        <v>103113</v>
      </c>
      <c r="G62" s="214">
        <v>80513</v>
      </c>
      <c r="H62" s="214">
        <v>75558</v>
      </c>
      <c r="I62" s="214">
        <v>60241</v>
      </c>
      <c r="J62" s="214">
        <v>31665</v>
      </c>
      <c r="K62" s="214">
        <v>26833</v>
      </c>
      <c r="L62" s="214">
        <v>40177</v>
      </c>
      <c r="M62" s="214">
        <v>71920</v>
      </c>
      <c r="N62" s="214">
        <v>42673</v>
      </c>
      <c r="O62" s="213">
        <f t="shared" si="11"/>
        <v>749761</v>
      </c>
    </row>
    <row r="63" spans="1:15">
      <c r="A63" s="370" t="s">
        <v>15</v>
      </c>
      <c r="B63" s="195" t="s">
        <v>138</v>
      </c>
      <c r="C63" s="218">
        <v>3465</v>
      </c>
      <c r="D63" s="218">
        <v>2816</v>
      </c>
      <c r="E63" s="210">
        <v>1917</v>
      </c>
      <c r="F63" s="210">
        <v>3605</v>
      </c>
      <c r="G63" s="210">
        <v>2659</v>
      </c>
      <c r="H63" s="210">
        <v>2540</v>
      </c>
      <c r="I63" s="210">
        <v>2178</v>
      </c>
      <c r="J63" s="210">
        <v>186</v>
      </c>
      <c r="K63" s="210">
        <v>460</v>
      </c>
      <c r="L63" s="210">
        <v>1381</v>
      </c>
      <c r="M63" s="210">
        <v>2276</v>
      </c>
      <c r="N63" s="210">
        <v>6572</v>
      </c>
      <c r="O63" s="209">
        <f t="shared" si="11"/>
        <v>30055</v>
      </c>
    </row>
    <row r="64" spans="1:15">
      <c r="A64" s="369"/>
      <c r="B64" s="195" t="s">
        <v>13</v>
      </c>
      <c r="C64" s="218">
        <v>42663</v>
      </c>
      <c r="D64" s="218">
        <v>35404</v>
      </c>
      <c r="E64" s="210">
        <v>24220</v>
      </c>
      <c r="F64" s="210">
        <v>46276</v>
      </c>
      <c r="G64" s="210">
        <v>34879</v>
      </c>
      <c r="H64" s="210">
        <v>33198</v>
      </c>
      <c r="I64" s="210">
        <v>29234</v>
      </c>
      <c r="J64" s="210">
        <v>2730</v>
      </c>
      <c r="K64" s="210">
        <v>6470</v>
      </c>
      <c r="L64" s="210">
        <v>19023</v>
      </c>
      <c r="M64" s="210">
        <v>31841</v>
      </c>
      <c r="N64" s="210">
        <v>93649</v>
      </c>
      <c r="O64" s="209">
        <f t="shared" si="11"/>
        <v>399587</v>
      </c>
    </row>
    <row r="65" spans="1:15">
      <c r="A65" s="366" t="s">
        <v>389</v>
      </c>
      <c r="B65" s="198" t="s">
        <v>212</v>
      </c>
      <c r="C65" s="220">
        <f>C57+C59+C61+C63</f>
        <v>15278</v>
      </c>
      <c r="D65" s="220">
        <f t="shared" ref="D65:N66" si="12">D57+D59+D61+D63</f>
        <v>12808</v>
      </c>
      <c r="E65" s="220">
        <f t="shared" si="12"/>
        <v>9640</v>
      </c>
      <c r="F65" s="220">
        <f t="shared" si="12"/>
        <v>17359</v>
      </c>
      <c r="G65" s="220">
        <f t="shared" si="12"/>
        <v>13602</v>
      </c>
      <c r="H65" s="220">
        <f t="shared" si="12"/>
        <v>13131</v>
      </c>
      <c r="I65" s="220">
        <f t="shared" si="12"/>
        <v>10775</v>
      </c>
      <c r="J65" s="220">
        <f t="shared" si="12"/>
        <v>3548</v>
      </c>
      <c r="K65" s="220">
        <f t="shared" si="12"/>
        <v>3613</v>
      </c>
      <c r="L65" s="220">
        <f t="shared" si="12"/>
        <v>8359</v>
      </c>
      <c r="M65" s="220">
        <f t="shared" si="12"/>
        <v>15194</v>
      </c>
      <c r="N65" s="220">
        <f t="shared" si="12"/>
        <v>20252</v>
      </c>
      <c r="O65" s="229">
        <f>SUM(C65:N65)</f>
        <v>143559</v>
      </c>
    </row>
    <row r="66" spans="1:15">
      <c r="A66" s="367"/>
      <c r="B66" s="198" t="s">
        <v>16</v>
      </c>
      <c r="C66" s="220">
        <f>C58+C60+C62+C64</f>
        <v>188031</v>
      </c>
      <c r="D66" s="220">
        <f t="shared" si="12"/>
        <v>160918</v>
      </c>
      <c r="E66" s="220">
        <f t="shared" si="12"/>
        <v>121590</v>
      </c>
      <c r="F66" s="220">
        <f t="shared" si="12"/>
        <v>222667</v>
      </c>
      <c r="G66" s="220">
        <f t="shared" si="12"/>
        <v>178198</v>
      </c>
      <c r="H66" s="220">
        <f t="shared" si="12"/>
        <v>171623</v>
      </c>
      <c r="I66" s="220">
        <f t="shared" si="12"/>
        <v>144437</v>
      </c>
      <c r="J66" s="220">
        <f t="shared" si="12"/>
        <v>49065</v>
      </c>
      <c r="K66" s="220">
        <f t="shared" si="12"/>
        <v>50046</v>
      </c>
      <c r="L66" s="220">
        <f t="shared" si="12"/>
        <v>114734</v>
      </c>
      <c r="M66" s="220">
        <f t="shared" si="12"/>
        <v>212025</v>
      </c>
      <c r="N66" s="220">
        <f t="shared" si="12"/>
        <v>288770</v>
      </c>
      <c r="O66" s="229">
        <f>SUM(C66:N66)</f>
        <v>1902104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/>
    </row>
    <row r="70" spans="1:15">
      <c r="A70" s="36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/>
    </row>
  </sheetData>
  <mergeCells count="17"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  <mergeCell ref="A61:A62"/>
    <mergeCell ref="A63:A64"/>
    <mergeCell ref="A65:A66"/>
    <mergeCell ref="A67:A68"/>
    <mergeCell ref="A69:A70"/>
  </mergeCells>
  <phoneticPr fontId="2" type="noConversion"/>
  <pageMargins left="0.7" right="0.7" top="0.75" bottom="0.75" header="0.3" footer="0.3"/>
  <pageSetup paperSize="9" orientation="landscape" r:id="rId1"/>
  <ignoredErrors>
    <ignoredError sqref="C16:D16 C24:D24 E16:F16 E24:F2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70"/>
  <sheetViews>
    <sheetView topLeftCell="A29" zoomScaleNormal="100" workbookViewId="0">
      <selection activeCell="H39" sqref="H39"/>
    </sheetView>
  </sheetViews>
  <sheetFormatPr defaultRowHeight="16.5"/>
  <cols>
    <col min="1" max="1" width="19.875" bestFit="1" customWidth="1"/>
    <col min="2" max="2" width="25" bestFit="1" customWidth="1"/>
    <col min="3" max="3" width="10.5" bestFit="1" customWidth="1"/>
    <col min="4" max="4" width="10" bestFit="1" customWidth="1"/>
    <col min="5" max="10" width="10.875" bestFit="1" customWidth="1"/>
    <col min="11" max="11" width="10" bestFit="1" customWidth="1"/>
    <col min="12" max="12" width="11.125" bestFit="1" customWidth="1"/>
    <col min="13" max="14" width="10.625" bestFit="1" customWidth="1"/>
    <col min="15" max="15" width="12.375" bestFit="1" customWidth="1"/>
  </cols>
  <sheetData>
    <row r="1" spans="1:15" ht="19.5">
      <c r="A1" s="379" t="s">
        <v>598</v>
      </c>
      <c r="B1" s="380"/>
      <c r="C1" s="380"/>
      <c r="D1" s="380"/>
      <c r="E1" s="381"/>
      <c r="F1" s="381"/>
      <c r="G1" s="381"/>
      <c r="H1" s="381"/>
      <c r="I1" s="36"/>
      <c r="J1" s="36"/>
      <c r="K1" s="36"/>
      <c r="L1" s="36"/>
      <c r="M1" s="36"/>
      <c r="N1" s="36"/>
      <c r="O1" s="36"/>
    </row>
    <row r="2" spans="1:15">
      <c r="A2" s="377" t="s">
        <v>394</v>
      </c>
      <c r="B2" s="378"/>
      <c r="C2" s="239" t="s">
        <v>530</v>
      </c>
      <c r="D2" s="239" t="s">
        <v>436</v>
      </c>
      <c r="E2" s="239" t="s">
        <v>533</v>
      </c>
      <c r="F2" s="239" t="s">
        <v>535</v>
      </c>
      <c r="G2" s="239" t="s">
        <v>541</v>
      </c>
      <c r="H2" s="239" t="s">
        <v>545</v>
      </c>
      <c r="I2" s="239" t="s">
        <v>553</v>
      </c>
      <c r="J2" s="239" t="s">
        <v>554</v>
      </c>
      <c r="K2" s="239" t="s">
        <v>559</v>
      </c>
      <c r="L2" s="239" t="s">
        <v>564</v>
      </c>
      <c r="M2" s="239" t="s">
        <v>568</v>
      </c>
      <c r="N2" s="239"/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144000</v>
      </c>
      <c r="J4" s="210">
        <v>147000</v>
      </c>
      <c r="K4" s="210">
        <v>154000</v>
      </c>
      <c r="L4" s="210">
        <v>144400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203200</v>
      </c>
      <c r="D5" s="209">
        <v>188000</v>
      </c>
      <c r="E5" s="210">
        <v>107800</v>
      </c>
      <c r="F5" s="210">
        <v>217800</v>
      </c>
      <c r="G5" s="210">
        <v>199800</v>
      </c>
      <c r="H5" s="210">
        <v>337000</v>
      </c>
      <c r="I5" s="210">
        <v>156800</v>
      </c>
      <c r="J5" s="210">
        <v>154400</v>
      </c>
      <c r="K5" s="210">
        <v>160200</v>
      </c>
      <c r="L5" s="210">
        <v>156600</v>
      </c>
      <c r="M5" s="210">
        <v>273400</v>
      </c>
      <c r="N5" s="210">
        <v>244800</v>
      </c>
      <c r="O5" s="209"/>
    </row>
    <row r="6" spans="1:15">
      <c r="A6" s="195" t="s">
        <v>479</v>
      </c>
      <c r="B6" s="195" t="s">
        <v>134</v>
      </c>
      <c r="C6" s="209">
        <v>37600</v>
      </c>
      <c r="D6" s="209">
        <v>26000</v>
      </c>
      <c r="E6" s="210">
        <v>16600</v>
      </c>
      <c r="F6" s="210">
        <v>38200</v>
      </c>
      <c r="G6" s="210">
        <v>32400</v>
      </c>
      <c r="H6" s="210">
        <v>42200</v>
      </c>
      <c r="I6" s="210">
        <v>52600</v>
      </c>
      <c r="J6" s="210">
        <v>40200</v>
      </c>
      <c r="K6" s="210">
        <v>36000</v>
      </c>
      <c r="L6" s="210">
        <v>51200</v>
      </c>
      <c r="M6" s="210">
        <v>36400</v>
      </c>
      <c r="N6" s="210">
        <v>30600</v>
      </c>
      <c r="O6" s="209"/>
    </row>
    <row r="7" spans="1:15">
      <c r="A7" s="291" t="s">
        <v>477</v>
      </c>
      <c r="B7" s="195" t="s">
        <v>135</v>
      </c>
      <c r="C7" s="209">
        <v>139800</v>
      </c>
      <c r="D7" s="209">
        <v>127000</v>
      </c>
      <c r="E7" s="210">
        <v>125400</v>
      </c>
      <c r="F7" s="210">
        <v>129600</v>
      </c>
      <c r="G7" s="210">
        <v>150600</v>
      </c>
      <c r="H7" s="210">
        <v>172000</v>
      </c>
      <c r="I7" s="210">
        <v>152200</v>
      </c>
      <c r="J7" s="210">
        <v>165000</v>
      </c>
      <c r="K7" s="210">
        <v>148800</v>
      </c>
      <c r="L7" s="210">
        <v>172000</v>
      </c>
      <c r="M7" s="210">
        <v>154400</v>
      </c>
      <c r="N7" s="210">
        <v>139000</v>
      </c>
      <c r="O7" s="209"/>
    </row>
    <row r="8" spans="1:15">
      <c r="A8" s="292" t="s">
        <v>482</v>
      </c>
      <c r="B8" s="192" t="s">
        <v>212</v>
      </c>
      <c r="C8" s="209">
        <f t="shared" ref="C8:M8" si="0">SUM(C4:C7)</f>
        <v>380600</v>
      </c>
      <c r="D8" s="209">
        <f t="shared" si="0"/>
        <v>341000</v>
      </c>
      <c r="E8" s="209">
        <f t="shared" si="0"/>
        <v>249800</v>
      </c>
      <c r="F8" s="209">
        <f t="shared" si="0"/>
        <v>385600</v>
      </c>
      <c r="G8" s="209">
        <f t="shared" si="0"/>
        <v>382800</v>
      </c>
      <c r="H8" s="209">
        <f t="shared" si="0"/>
        <v>551200</v>
      </c>
      <c r="I8" s="209">
        <f t="shared" si="0"/>
        <v>505600</v>
      </c>
      <c r="J8" s="209">
        <f t="shared" si="0"/>
        <v>506600</v>
      </c>
      <c r="K8" s="209">
        <f t="shared" si="0"/>
        <v>499000</v>
      </c>
      <c r="L8" s="209">
        <f t="shared" si="0"/>
        <v>524200</v>
      </c>
      <c r="M8" s="209">
        <f t="shared" si="0"/>
        <v>464200</v>
      </c>
      <c r="N8" s="209">
        <f>SUM(N4:N7)</f>
        <v>414400</v>
      </c>
      <c r="O8" s="209">
        <f>SUM(C8:N8)</f>
        <v>5205000</v>
      </c>
    </row>
    <row r="9" spans="1:15">
      <c r="A9" s="292" t="s">
        <v>507</v>
      </c>
      <c r="B9" s="195" t="s">
        <v>544</v>
      </c>
      <c r="C9" s="209">
        <v>-19000</v>
      </c>
      <c r="D9" s="297">
        <v>20400</v>
      </c>
      <c r="E9" s="209">
        <v>-30400</v>
      </c>
      <c r="F9" s="297">
        <v>16000</v>
      </c>
      <c r="G9" s="209">
        <v>-6400</v>
      </c>
      <c r="H9" s="297">
        <v>55200</v>
      </c>
      <c r="I9" s="209">
        <v>-54600</v>
      </c>
      <c r="J9" s="210">
        <v>-37200</v>
      </c>
      <c r="K9" s="212">
        <v>-74000</v>
      </c>
      <c r="L9" s="210">
        <v>-39400</v>
      </c>
      <c r="M9" s="210">
        <v>-28400</v>
      </c>
      <c r="N9" s="210">
        <v>-23600</v>
      </c>
      <c r="O9" s="209"/>
    </row>
    <row r="10" spans="1:15">
      <c r="A10" s="294" t="s">
        <v>508</v>
      </c>
      <c r="B10" s="195" t="s">
        <v>136</v>
      </c>
      <c r="C10" s="209">
        <v>981334</v>
      </c>
      <c r="D10" s="209">
        <v>909815</v>
      </c>
      <c r="E10" s="210">
        <v>685322</v>
      </c>
      <c r="F10" s="210">
        <v>1009040</v>
      </c>
      <c r="G10" s="210">
        <v>1008584</v>
      </c>
      <c r="H10" s="210">
        <v>1495823</v>
      </c>
      <c r="I10" s="210">
        <v>1681923</v>
      </c>
      <c r="J10" s="210">
        <v>1673018</v>
      </c>
      <c r="K10" s="210">
        <v>1695941</v>
      </c>
      <c r="L10" s="210">
        <v>1695038</v>
      </c>
      <c r="M10" s="210">
        <v>1217901</v>
      </c>
      <c r="N10" s="210">
        <v>1112876</v>
      </c>
      <c r="O10" s="209">
        <f>SUM(C10:N10)</f>
        <v>15166615</v>
      </c>
    </row>
    <row r="11" spans="1:15">
      <c r="A11" s="203"/>
      <c r="B11" s="195" t="s">
        <v>137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84785.2</v>
      </c>
      <c r="I11" s="210">
        <v>26384.799999999999</v>
      </c>
      <c r="J11" s="210">
        <v>0</v>
      </c>
      <c r="K11" s="210"/>
      <c r="L11" s="210">
        <v>0</v>
      </c>
      <c r="M11" s="210"/>
      <c r="N11" s="209"/>
      <c r="O11" s="209">
        <f>SUM(C11:N11)</f>
        <v>111170</v>
      </c>
    </row>
    <row r="12" spans="1:15">
      <c r="A12" s="196" t="s">
        <v>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209200</v>
      </c>
      <c r="J12" s="214">
        <v>191600</v>
      </c>
      <c r="K12" s="214">
        <v>190000</v>
      </c>
      <c r="L12" s="214">
        <v>196800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336800</v>
      </c>
      <c r="D13" s="213">
        <v>296400</v>
      </c>
      <c r="E13" s="214">
        <v>166800</v>
      </c>
      <c r="F13" s="214">
        <v>363200</v>
      </c>
      <c r="G13" s="214">
        <v>323600</v>
      </c>
      <c r="H13" s="214">
        <v>523200</v>
      </c>
      <c r="I13" s="214">
        <v>265200</v>
      </c>
      <c r="J13" s="214">
        <v>222400</v>
      </c>
      <c r="K13" s="214">
        <v>220800</v>
      </c>
      <c r="L13" s="214">
        <v>248000</v>
      </c>
      <c r="M13" s="214">
        <v>416800</v>
      </c>
      <c r="N13" s="214">
        <v>382400</v>
      </c>
      <c r="O13" s="213"/>
    </row>
    <row r="14" spans="1:15">
      <c r="A14" s="197" t="s">
        <v>480</v>
      </c>
      <c r="B14" s="197" t="s">
        <v>134</v>
      </c>
      <c r="C14" s="213">
        <v>64000</v>
      </c>
      <c r="D14" s="213">
        <v>46400</v>
      </c>
      <c r="E14" s="214">
        <v>25200</v>
      </c>
      <c r="F14" s="214">
        <v>63600</v>
      </c>
      <c r="G14" s="214">
        <v>57200</v>
      </c>
      <c r="H14" s="214">
        <v>70800</v>
      </c>
      <c r="I14" s="214">
        <v>80400</v>
      </c>
      <c r="J14" s="214">
        <v>58800</v>
      </c>
      <c r="K14" s="214">
        <v>59600</v>
      </c>
      <c r="L14" s="214">
        <v>77600</v>
      </c>
      <c r="M14" s="214">
        <v>55200</v>
      </c>
      <c r="N14" s="214">
        <v>53600</v>
      </c>
      <c r="O14" s="213"/>
    </row>
    <row r="15" spans="1:15">
      <c r="A15" s="204"/>
      <c r="B15" s="197" t="s">
        <v>135</v>
      </c>
      <c r="C15" s="213">
        <v>249200</v>
      </c>
      <c r="D15" s="213">
        <v>229200</v>
      </c>
      <c r="E15" s="214">
        <v>208400</v>
      </c>
      <c r="F15" s="214">
        <v>237600</v>
      </c>
      <c r="G15" s="214">
        <v>274800</v>
      </c>
      <c r="H15" s="214">
        <v>332000</v>
      </c>
      <c r="I15" s="214">
        <v>308000</v>
      </c>
      <c r="J15" s="214">
        <v>272000</v>
      </c>
      <c r="K15" s="214">
        <v>241200</v>
      </c>
      <c r="L15" s="214">
        <v>308000</v>
      </c>
      <c r="M15" s="214">
        <v>263200</v>
      </c>
      <c r="N15" s="214">
        <v>238800</v>
      </c>
      <c r="O15" s="213"/>
    </row>
    <row r="16" spans="1:15">
      <c r="A16" s="204"/>
      <c r="B16" s="196" t="s">
        <v>212</v>
      </c>
      <c r="C16" s="213">
        <f>SUM(C12:C15)</f>
        <v>650000</v>
      </c>
      <c r="D16" s="213">
        <f t="shared" ref="D16:N16" si="1">SUM(D12:D15)</f>
        <v>572000</v>
      </c>
      <c r="E16" s="213">
        <f t="shared" si="1"/>
        <v>400400</v>
      </c>
      <c r="F16" s="213">
        <f t="shared" si="1"/>
        <v>664400</v>
      </c>
      <c r="G16" s="213">
        <f t="shared" si="1"/>
        <v>655600</v>
      </c>
      <c r="H16" s="213">
        <f t="shared" si="1"/>
        <v>926000</v>
      </c>
      <c r="I16" s="213">
        <f t="shared" si="1"/>
        <v>862800</v>
      </c>
      <c r="J16" s="213">
        <f t="shared" si="1"/>
        <v>744800</v>
      </c>
      <c r="K16" s="213">
        <f t="shared" si="1"/>
        <v>711600</v>
      </c>
      <c r="L16" s="213">
        <f t="shared" si="1"/>
        <v>830400</v>
      </c>
      <c r="M16" s="213">
        <f t="shared" si="1"/>
        <v>735200</v>
      </c>
      <c r="N16" s="213">
        <f t="shared" si="1"/>
        <v>674800</v>
      </c>
      <c r="O16" s="213">
        <f>SUM(C16:N16)</f>
        <v>8428000</v>
      </c>
    </row>
    <row r="17" spans="1:15">
      <c r="A17" s="204"/>
      <c r="B17" s="197" t="s">
        <v>544</v>
      </c>
      <c r="C17" s="213">
        <v>40000</v>
      </c>
      <c r="D17" s="298">
        <v>85600</v>
      </c>
      <c r="E17" s="213">
        <v>-30800</v>
      </c>
      <c r="F17" s="298">
        <v>79600</v>
      </c>
      <c r="G17" s="298">
        <v>54800</v>
      </c>
      <c r="H17" s="298">
        <v>197200</v>
      </c>
      <c r="I17" s="307">
        <v>48400</v>
      </c>
      <c r="J17" s="214">
        <v>-58800</v>
      </c>
      <c r="K17" s="215">
        <v>-39600</v>
      </c>
      <c r="L17" s="214">
        <v>-71600</v>
      </c>
      <c r="M17" s="214">
        <v>-70800</v>
      </c>
      <c r="N17" s="214">
        <v>-14400</v>
      </c>
      <c r="O17" s="213"/>
    </row>
    <row r="18" spans="1:15">
      <c r="A18" s="204"/>
      <c r="B18" s="197" t="s">
        <v>136</v>
      </c>
      <c r="C18" s="213">
        <v>1602820</v>
      </c>
      <c r="D18" s="213">
        <v>1449931</v>
      </c>
      <c r="E18" s="214">
        <v>1053158</v>
      </c>
      <c r="F18" s="214">
        <v>1659087</v>
      </c>
      <c r="G18" s="214">
        <v>1641654</v>
      </c>
      <c r="H18" s="214">
        <v>2288718</v>
      </c>
      <c r="I18" s="214">
        <v>2651140</v>
      </c>
      <c r="J18" s="214">
        <v>2372388</v>
      </c>
      <c r="K18" s="215">
        <v>2323355</v>
      </c>
      <c r="L18" s="214">
        <v>2545852</v>
      </c>
      <c r="M18" s="214">
        <v>1872025</v>
      </c>
      <c r="N18" s="214">
        <v>1747408</v>
      </c>
      <c r="O18" s="213">
        <f>SUM(C18:N18)</f>
        <v>23207536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18025.2</v>
      </c>
      <c r="I19" s="293">
        <v>8049.6</v>
      </c>
      <c r="J19" s="214">
        <v>0</v>
      </c>
      <c r="K19" s="215"/>
      <c r="L19" s="214">
        <v>12684</v>
      </c>
      <c r="M19" s="214"/>
      <c r="N19" s="214"/>
      <c r="O19" s="213">
        <f>SUM(C19:N19)</f>
        <v>38758.800000000003</v>
      </c>
    </row>
    <row r="20" spans="1:15">
      <c r="A20" s="192" t="s">
        <v>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162800</v>
      </c>
      <c r="J20" s="210">
        <v>162200</v>
      </c>
      <c r="K20" s="210">
        <v>160400</v>
      </c>
      <c r="L20" s="210">
        <v>159400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257600</v>
      </c>
      <c r="D21" s="209">
        <v>251600</v>
      </c>
      <c r="E21" s="210">
        <v>152000</v>
      </c>
      <c r="F21" s="210">
        <v>281000</v>
      </c>
      <c r="G21" s="210">
        <v>258600</v>
      </c>
      <c r="H21" s="210">
        <v>396400</v>
      </c>
      <c r="I21" s="210">
        <v>197200</v>
      </c>
      <c r="J21" s="210">
        <v>186600</v>
      </c>
      <c r="K21" s="210">
        <v>183000</v>
      </c>
      <c r="L21" s="210">
        <v>190600</v>
      </c>
      <c r="M21" s="210">
        <v>316200</v>
      </c>
      <c r="N21" s="210">
        <v>300800</v>
      </c>
      <c r="O21" s="209"/>
    </row>
    <row r="22" spans="1:15">
      <c r="A22" s="195" t="s">
        <v>521</v>
      </c>
      <c r="B22" s="195" t="s">
        <v>134</v>
      </c>
      <c r="C22" s="209">
        <v>48400</v>
      </c>
      <c r="D22" s="209">
        <v>37800</v>
      </c>
      <c r="E22" s="210">
        <v>25400</v>
      </c>
      <c r="F22" s="210">
        <v>50800</v>
      </c>
      <c r="G22" s="210">
        <v>44600</v>
      </c>
      <c r="H22" s="210">
        <v>53200</v>
      </c>
      <c r="I22" s="210">
        <v>62200</v>
      </c>
      <c r="J22" s="210">
        <v>45400</v>
      </c>
      <c r="K22" s="210">
        <v>43200</v>
      </c>
      <c r="L22" s="210">
        <v>59600</v>
      </c>
      <c r="M22" s="210">
        <v>42400</v>
      </c>
      <c r="N22" s="210">
        <v>41200</v>
      </c>
      <c r="O22" s="209"/>
    </row>
    <row r="23" spans="1:15">
      <c r="A23" s="291" t="s">
        <v>478</v>
      </c>
      <c r="B23" s="195" t="s">
        <v>135</v>
      </c>
      <c r="C23" s="209">
        <v>213800</v>
      </c>
      <c r="D23" s="209">
        <v>202600</v>
      </c>
      <c r="E23" s="210">
        <v>206600</v>
      </c>
      <c r="F23" s="210">
        <v>208000</v>
      </c>
      <c r="G23" s="210">
        <v>248200</v>
      </c>
      <c r="H23" s="210">
        <v>286600</v>
      </c>
      <c r="I23" s="210">
        <v>260800</v>
      </c>
      <c r="J23" s="210">
        <v>240800</v>
      </c>
      <c r="K23" s="210">
        <v>210000</v>
      </c>
      <c r="L23" s="210">
        <v>272000</v>
      </c>
      <c r="M23" s="210">
        <v>231200</v>
      </c>
      <c r="N23" s="210">
        <v>216400</v>
      </c>
      <c r="O23" s="209"/>
    </row>
    <row r="24" spans="1:15">
      <c r="A24" s="292" t="s">
        <v>482</v>
      </c>
      <c r="B24" s="192" t="s">
        <v>212</v>
      </c>
      <c r="C24" s="209">
        <f>SUM(C20:C23)</f>
        <v>519800</v>
      </c>
      <c r="D24" s="209">
        <f t="shared" ref="D24:N24" si="2">SUM(D20:D23)</f>
        <v>492000</v>
      </c>
      <c r="E24" s="209">
        <f t="shared" si="2"/>
        <v>384000</v>
      </c>
      <c r="F24" s="209">
        <f t="shared" si="2"/>
        <v>539800</v>
      </c>
      <c r="G24" s="209">
        <f t="shared" si="2"/>
        <v>551400</v>
      </c>
      <c r="H24" s="209">
        <f t="shared" si="2"/>
        <v>736200</v>
      </c>
      <c r="I24" s="209">
        <f t="shared" si="2"/>
        <v>683000</v>
      </c>
      <c r="J24" s="209">
        <f t="shared" si="2"/>
        <v>635000</v>
      </c>
      <c r="K24" s="209">
        <f t="shared" si="2"/>
        <v>596600</v>
      </c>
      <c r="L24" s="209">
        <f t="shared" si="2"/>
        <v>681600</v>
      </c>
      <c r="M24" s="209">
        <f t="shared" si="2"/>
        <v>589800</v>
      </c>
      <c r="N24" s="209">
        <f t="shared" si="2"/>
        <v>558400</v>
      </c>
      <c r="O24" s="209">
        <f>SUM(C24:N24)</f>
        <v>6967600</v>
      </c>
    </row>
    <row r="25" spans="1:15">
      <c r="A25" s="292" t="s">
        <v>522</v>
      </c>
      <c r="B25" s="195" t="s">
        <v>544</v>
      </c>
      <c r="C25" s="209">
        <v>-23000</v>
      </c>
      <c r="D25" s="209">
        <v>18400</v>
      </c>
      <c r="E25" s="209">
        <v>-21200</v>
      </c>
      <c r="F25" s="297">
        <v>200</v>
      </c>
      <c r="G25" s="209">
        <v>-1600</v>
      </c>
      <c r="H25" s="297">
        <v>97000</v>
      </c>
      <c r="I25" s="209">
        <v>-17200</v>
      </c>
      <c r="J25" s="308">
        <v>6000</v>
      </c>
      <c r="K25" s="210">
        <v>-31400</v>
      </c>
      <c r="L25" s="210">
        <v>-21000</v>
      </c>
      <c r="M25" s="210">
        <v>-39400</v>
      </c>
      <c r="N25" s="308">
        <v>19400</v>
      </c>
      <c r="O25" s="209"/>
    </row>
    <row r="26" spans="1:15">
      <c r="A26" s="294" t="s">
        <v>520</v>
      </c>
      <c r="B26" s="195" t="s">
        <v>136</v>
      </c>
      <c r="C26" s="209">
        <v>1225348</v>
      </c>
      <c r="D26" s="209">
        <v>1180789</v>
      </c>
      <c r="E26" s="210">
        <v>908187</v>
      </c>
      <c r="F26" s="210">
        <v>1282691</v>
      </c>
      <c r="G26" s="210">
        <v>1305419</v>
      </c>
      <c r="H26" s="210">
        <v>1802735</v>
      </c>
      <c r="I26" s="210">
        <v>2060518</v>
      </c>
      <c r="J26" s="210">
        <v>1939557</v>
      </c>
      <c r="K26" s="210">
        <v>1878512</v>
      </c>
      <c r="L26" s="210">
        <v>2080881</v>
      </c>
      <c r="M26" s="210">
        <v>1436493</v>
      </c>
      <c r="N26" s="210">
        <v>1376493</v>
      </c>
      <c r="O26" s="209">
        <f>SUM(C26:N26)</f>
        <v>18477623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72267.7</v>
      </c>
      <c r="I27" s="209">
        <v>58136</v>
      </c>
      <c r="J27" s="210">
        <v>0</v>
      </c>
      <c r="K27" s="210"/>
      <c r="L27" s="210">
        <v>99502</v>
      </c>
      <c r="M27" s="210"/>
      <c r="N27" s="210"/>
      <c r="O27" s="209">
        <f>SUM(C27:N27)</f>
        <v>229905.7</v>
      </c>
    </row>
    <row r="28" spans="1:15">
      <c r="A28" s="366" t="s">
        <v>389</v>
      </c>
      <c r="B28" s="198" t="s">
        <v>206</v>
      </c>
      <c r="C28" s="216">
        <f>C8+C16+C24</f>
        <v>1550400</v>
      </c>
      <c r="D28" s="216">
        <f t="shared" ref="D28:N28" si="3">D8+D16+D24</f>
        <v>1405000</v>
      </c>
      <c r="E28" s="216">
        <f t="shared" si="3"/>
        <v>1034200</v>
      </c>
      <c r="F28" s="216">
        <f t="shared" si="3"/>
        <v>1589800</v>
      </c>
      <c r="G28" s="216">
        <f t="shared" si="3"/>
        <v>1589800</v>
      </c>
      <c r="H28" s="216">
        <f t="shared" si="3"/>
        <v>2213400</v>
      </c>
      <c r="I28" s="216">
        <f t="shared" si="3"/>
        <v>2051400</v>
      </c>
      <c r="J28" s="216">
        <f t="shared" si="3"/>
        <v>1886400</v>
      </c>
      <c r="K28" s="216">
        <f t="shared" si="3"/>
        <v>1807200</v>
      </c>
      <c r="L28" s="216">
        <f t="shared" si="3"/>
        <v>2036200</v>
      </c>
      <c r="M28" s="216">
        <f t="shared" si="3"/>
        <v>1789200</v>
      </c>
      <c r="N28" s="216">
        <f t="shared" si="3"/>
        <v>1647600</v>
      </c>
      <c r="O28" s="229">
        <f>SUM(C28:N28)</f>
        <v>20600600</v>
      </c>
    </row>
    <row r="29" spans="1:15">
      <c r="A29" s="367"/>
      <c r="B29" s="198" t="s">
        <v>207</v>
      </c>
      <c r="C29" s="216">
        <f>C10+C18+C26</f>
        <v>3809502</v>
      </c>
      <c r="D29" s="216">
        <f t="shared" ref="D29:N29" si="4">D10+D18+D26</f>
        <v>3540535</v>
      </c>
      <c r="E29" s="216">
        <f t="shared" si="4"/>
        <v>2646667</v>
      </c>
      <c r="F29" s="216">
        <f t="shared" si="4"/>
        <v>3950818</v>
      </c>
      <c r="G29" s="216">
        <f t="shared" si="4"/>
        <v>3955657</v>
      </c>
      <c r="H29" s="216">
        <f t="shared" si="4"/>
        <v>5587276</v>
      </c>
      <c r="I29" s="216">
        <f t="shared" si="4"/>
        <v>6393581</v>
      </c>
      <c r="J29" s="216">
        <f t="shared" si="4"/>
        <v>5984963</v>
      </c>
      <c r="K29" s="216">
        <f t="shared" si="4"/>
        <v>5897808</v>
      </c>
      <c r="L29" s="216">
        <f t="shared" si="4"/>
        <v>6321771</v>
      </c>
      <c r="M29" s="216">
        <f t="shared" si="4"/>
        <v>4526419</v>
      </c>
      <c r="N29" s="216">
        <f t="shared" si="4"/>
        <v>4236777</v>
      </c>
      <c r="O29" s="229">
        <f>SUM(C29:N29)</f>
        <v>56851774</v>
      </c>
    </row>
    <row r="30" spans="1:15">
      <c r="A30" s="377" t="s">
        <v>403</v>
      </c>
      <c r="B30" s="378"/>
      <c r="C30" s="287" t="s">
        <v>531</v>
      </c>
      <c r="D30" s="287" t="s">
        <v>532</v>
      </c>
      <c r="E30" s="287" t="s">
        <v>534</v>
      </c>
      <c r="F30" s="288" t="s">
        <v>536</v>
      </c>
      <c r="G30" s="287" t="s">
        <v>543</v>
      </c>
      <c r="H30" s="287" t="s">
        <v>546</v>
      </c>
      <c r="I30" s="287" t="s">
        <v>552</v>
      </c>
      <c r="J30" s="287" t="s">
        <v>556</v>
      </c>
      <c r="K30" s="287" t="s">
        <v>560</v>
      </c>
      <c r="L30" s="287" t="s">
        <v>565</v>
      </c>
      <c r="M30" s="287" t="s">
        <v>570</v>
      </c>
      <c r="N30" s="233" t="s">
        <v>573</v>
      </c>
      <c r="O30" s="208"/>
    </row>
    <row r="31" spans="1:15">
      <c r="A31" s="196" t="s">
        <v>4</v>
      </c>
      <c r="B31" s="197" t="s">
        <v>138</v>
      </c>
      <c r="C31" s="213">
        <v>9897</v>
      </c>
      <c r="D31" s="213">
        <v>11038</v>
      </c>
      <c r="E31" s="213">
        <v>7905</v>
      </c>
      <c r="F31" s="213">
        <v>10989</v>
      </c>
      <c r="G31" s="214">
        <v>11893</v>
      </c>
      <c r="H31" s="214">
        <v>11751</v>
      </c>
      <c r="I31" s="214">
        <v>11592</v>
      </c>
      <c r="J31" s="214">
        <v>8128</v>
      </c>
      <c r="K31" s="214">
        <v>9566</v>
      </c>
      <c r="L31" s="214">
        <v>12049</v>
      </c>
      <c r="M31" s="214">
        <v>12003</v>
      </c>
      <c r="N31" s="214">
        <v>13237</v>
      </c>
      <c r="O31" s="213">
        <f>SUM(C31:N31)</f>
        <v>130048</v>
      </c>
    </row>
    <row r="32" spans="1:15">
      <c r="A32" s="199" t="s">
        <v>149</v>
      </c>
      <c r="B32" s="197" t="s">
        <v>139</v>
      </c>
      <c r="C32" s="213">
        <v>126992</v>
      </c>
      <c r="D32" s="213">
        <v>141426</v>
      </c>
      <c r="E32" s="213">
        <v>101793</v>
      </c>
      <c r="F32" s="213">
        <v>140805</v>
      </c>
      <c r="G32" s="214">
        <v>152241</v>
      </c>
      <c r="H32" s="214">
        <v>150446</v>
      </c>
      <c r="I32" s="214">
        <v>148433</v>
      </c>
      <c r="J32" s="214">
        <v>104613</v>
      </c>
      <c r="K32" s="214">
        <v>122804</v>
      </c>
      <c r="L32" s="214">
        <v>154215</v>
      </c>
      <c r="M32" s="214">
        <v>153633</v>
      </c>
      <c r="N32" s="214">
        <v>169243</v>
      </c>
      <c r="O32" s="213">
        <f>SUM(C32:N32)</f>
        <v>1666644</v>
      </c>
    </row>
    <row r="33" spans="1:15">
      <c r="A33" s="192" t="s">
        <v>5</v>
      </c>
      <c r="B33" s="195" t="s">
        <v>138</v>
      </c>
      <c r="C33" s="209">
        <v>11414</v>
      </c>
      <c r="D33" s="209">
        <v>12400</v>
      </c>
      <c r="E33" s="209">
        <v>8933</v>
      </c>
      <c r="F33" s="209">
        <v>11978</v>
      </c>
      <c r="G33" s="210">
        <v>12276</v>
      </c>
      <c r="H33" s="210">
        <v>10635</v>
      </c>
      <c r="I33" s="210">
        <v>11849</v>
      </c>
      <c r="J33" s="210">
        <v>10636</v>
      </c>
      <c r="K33" s="210">
        <v>10134</v>
      </c>
      <c r="L33" s="210">
        <v>11932</v>
      </c>
      <c r="M33" s="210">
        <v>14354</v>
      </c>
      <c r="N33" s="210">
        <v>15852</v>
      </c>
      <c r="O33" s="209">
        <f t="shared" ref="O33:O46" si="5">SUM(C33:N33)</f>
        <v>142393</v>
      </c>
    </row>
    <row r="34" spans="1:15">
      <c r="A34" s="200" t="s">
        <v>150</v>
      </c>
      <c r="B34" s="195" t="s">
        <v>139</v>
      </c>
      <c r="C34" s="209">
        <v>149573</v>
      </c>
      <c r="D34" s="209">
        <v>162046</v>
      </c>
      <c r="E34" s="209">
        <v>118189</v>
      </c>
      <c r="F34" s="209">
        <v>156708</v>
      </c>
      <c r="G34" s="210">
        <v>160477</v>
      </c>
      <c r="H34" s="210">
        <v>139719</v>
      </c>
      <c r="I34" s="210">
        <v>155076</v>
      </c>
      <c r="J34" s="210">
        <v>139731</v>
      </c>
      <c r="K34" s="210">
        <v>133381</v>
      </c>
      <c r="L34" s="210">
        <v>156126</v>
      </c>
      <c r="M34" s="210">
        <v>186764</v>
      </c>
      <c r="N34" s="210">
        <v>205714</v>
      </c>
      <c r="O34" s="209">
        <f t="shared" si="5"/>
        <v>1863504</v>
      </c>
    </row>
    <row r="35" spans="1:15">
      <c r="A35" s="196" t="s">
        <v>6</v>
      </c>
      <c r="B35" s="197" t="s">
        <v>138</v>
      </c>
      <c r="C35" s="213">
        <v>7724</v>
      </c>
      <c r="D35" s="213">
        <v>6489</v>
      </c>
      <c r="E35" s="213">
        <v>3233</v>
      </c>
      <c r="F35" s="213">
        <v>6367</v>
      </c>
      <c r="G35" s="214">
        <v>5122</v>
      </c>
      <c r="H35" s="214">
        <v>4949</v>
      </c>
      <c r="I35" s="214">
        <v>6651</v>
      </c>
      <c r="J35" s="214">
        <v>5518</v>
      </c>
      <c r="K35" s="214">
        <v>4419</v>
      </c>
      <c r="L35" s="214">
        <v>5105</v>
      </c>
      <c r="M35" s="214">
        <v>6967</v>
      </c>
      <c r="N35" s="214">
        <v>9294</v>
      </c>
      <c r="O35" s="213">
        <f t="shared" si="5"/>
        <v>71838</v>
      </c>
    </row>
    <row r="36" spans="1:15">
      <c r="A36" s="199" t="s">
        <v>151</v>
      </c>
      <c r="B36" s="197" t="s">
        <v>139</v>
      </c>
      <c r="C36" s="213">
        <v>99503</v>
      </c>
      <c r="D36" s="213">
        <v>83881</v>
      </c>
      <c r="E36" s="213">
        <v>42693</v>
      </c>
      <c r="F36" s="213">
        <v>82338</v>
      </c>
      <c r="G36" s="214">
        <v>66588</v>
      </c>
      <c r="H36" s="214">
        <v>64399</v>
      </c>
      <c r="I36" s="214">
        <v>85930</v>
      </c>
      <c r="J36" s="214">
        <v>71598</v>
      </c>
      <c r="K36" s="214">
        <v>57696</v>
      </c>
      <c r="L36" s="214">
        <v>66373</v>
      </c>
      <c r="M36" s="214">
        <v>89928</v>
      </c>
      <c r="N36" s="214">
        <v>119364</v>
      </c>
      <c r="O36" s="213">
        <f t="shared" si="5"/>
        <v>930291</v>
      </c>
    </row>
    <row r="37" spans="1:15">
      <c r="A37" s="192" t="s">
        <v>7</v>
      </c>
      <c r="B37" s="195" t="s">
        <v>138</v>
      </c>
      <c r="C37" s="209">
        <v>2218</v>
      </c>
      <c r="D37" s="209">
        <v>2165</v>
      </c>
      <c r="E37" s="209">
        <v>1225</v>
      </c>
      <c r="F37" s="209">
        <v>2295</v>
      </c>
      <c r="G37" s="210">
        <v>2047</v>
      </c>
      <c r="H37" s="210">
        <v>2292</v>
      </c>
      <c r="I37" s="210">
        <v>2762</v>
      </c>
      <c r="J37" s="210">
        <v>2360</v>
      </c>
      <c r="K37" s="210">
        <v>1403</v>
      </c>
      <c r="L37" s="210">
        <v>1820</v>
      </c>
      <c r="M37" s="210">
        <v>3132</v>
      </c>
      <c r="N37" s="210">
        <v>4091</v>
      </c>
      <c r="O37" s="209">
        <f t="shared" si="5"/>
        <v>27810</v>
      </c>
    </row>
    <row r="38" spans="1:15">
      <c r="A38" s="195" t="s">
        <v>152</v>
      </c>
      <c r="B38" s="195" t="s">
        <v>139</v>
      </c>
      <c r="C38" s="209">
        <v>28906</v>
      </c>
      <c r="D38" s="209">
        <v>28237</v>
      </c>
      <c r="E38" s="209">
        <v>16345</v>
      </c>
      <c r="F38" s="209">
        <v>29880</v>
      </c>
      <c r="G38" s="210">
        <v>26744</v>
      </c>
      <c r="H38" s="210">
        <v>29843</v>
      </c>
      <c r="I38" s="210">
        <v>35788</v>
      </c>
      <c r="J38" s="210">
        <v>30703</v>
      </c>
      <c r="K38" s="210">
        <v>18597</v>
      </c>
      <c r="L38" s="210">
        <v>23871</v>
      </c>
      <c r="M38" s="210">
        <v>40469</v>
      </c>
      <c r="N38" s="210">
        <v>52600</v>
      </c>
      <c r="O38" s="209">
        <f t="shared" si="5"/>
        <v>361983</v>
      </c>
    </row>
    <row r="39" spans="1:15">
      <c r="A39" s="196" t="s">
        <v>8</v>
      </c>
      <c r="B39" s="197" t="s">
        <v>138</v>
      </c>
      <c r="C39" s="213">
        <v>35</v>
      </c>
      <c r="D39" s="213">
        <v>64</v>
      </c>
      <c r="E39" s="213">
        <v>33</v>
      </c>
      <c r="F39" s="213">
        <v>41</v>
      </c>
      <c r="G39" s="214">
        <v>123</v>
      </c>
      <c r="H39" s="214">
        <v>1014</v>
      </c>
      <c r="I39" s="214">
        <v>973</v>
      </c>
      <c r="J39" s="214">
        <v>432</v>
      </c>
      <c r="K39" s="214">
        <v>30</v>
      </c>
      <c r="L39" s="214">
        <v>33</v>
      </c>
      <c r="M39" s="214">
        <v>35</v>
      </c>
      <c r="N39" s="214">
        <v>54</v>
      </c>
      <c r="O39" s="213">
        <f t="shared" si="5"/>
        <v>2867</v>
      </c>
    </row>
    <row r="40" spans="1:15">
      <c r="A40" s="197" t="s">
        <v>153</v>
      </c>
      <c r="B40" s="197" t="s">
        <v>139</v>
      </c>
      <c r="C40" s="219">
        <v>532</v>
      </c>
      <c r="D40" s="219">
        <v>891</v>
      </c>
      <c r="E40" s="214">
        <v>508</v>
      </c>
      <c r="F40" s="214">
        <v>605</v>
      </c>
      <c r="G40" s="214">
        <v>1638</v>
      </c>
      <c r="H40" s="214">
        <v>12908</v>
      </c>
      <c r="I40" s="214">
        <v>12390</v>
      </c>
      <c r="J40" s="214">
        <v>5546</v>
      </c>
      <c r="K40" s="214">
        <v>472</v>
      </c>
      <c r="L40" s="214">
        <v>508</v>
      </c>
      <c r="M40" s="214">
        <v>532</v>
      </c>
      <c r="N40" s="214">
        <v>764</v>
      </c>
      <c r="O40" s="213">
        <f t="shared" si="5"/>
        <v>37294</v>
      </c>
    </row>
    <row r="41" spans="1:15">
      <c r="A41" s="192" t="s">
        <v>21</v>
      </c>
      <c r="B41" s="195" t="s">
        <v>138</v>
      </c>
      <c r="C41" s="218">
        <v>1678</v>
      </c>
      <c r="D41" s="218">
        <v>1503</v>
      </c>
      <c r="E41" s="210">
        <v>1533</v>
      </c>
      <c r="F41" s="210">
        <v>2085</v>
      </c>
      <c r="G41" s="210">
        <v>1946</v>
      </c>
      <c r="H41" s="210">
        <v>1874</v>
      </c>
      <c r="I41" s="210">
        <v>2044</v>
      </c>
      <c r="J41" s="210">
        <v>2431</v>
      </c>
      <c r="K41" s="210">
        <v>2786</v>
      </c>
      <c r="L41" s="210">
        <v>1994</v>
      </c>
      <c r="M41" s="210">
        <v>3223</v>
      </c>
      <c r="N41" s="210">
        <v>2383</v>
      </c>
      <c r="O41" s="209">
        <f t="shared" si="5"/>
        <v>25480</v>
      </c>
    </row>
    <row r="42" spans="1:15">
      <c r="A42" s="200" t="s">
        <v>154</v>
      </c>
      <c r="B42" s="195" t="s">
        <v>139</v>
      </c>
      <c r="C42" s="218">
        <v>21308</v>
      </c>
      <c r="D42" s="218">
        <v>19094</v>
      </c>
      <c r="E42" s="210">
        <v>19474</v>
      </c>
      <c r="F42" s="210">
        <v>26457</v>
      </c>
      <c r="G42" s="210">
        <v>24698</v>
      </c>
      <c r="H42" s="210">
        <v>23787</v>
      </c>
      <c r="I42" s="210">
        <v>25937</v>
      </c>
      <c r="J42" s="210">
        <v>30834</v>
      </c>
      <c r="K42" s="210">
        <v>35324</v>
      </c>
      <c r="L42" s="210">
        <v>25305</v>
      </c>
      <c r="M42" s="210">
        <v>40852</v>
      </c>
      <c r="N42" s="210">
        <v>30226</v>
      </c>
      <c r="O42" s="209">
        <f t="shared" si="5"/>
        <v>323296</v>
      </c>
    </row>
    <row r="43" spans="1:15">
      <c r="A43" s="196" t="s">
        <v>191</v>
      </c>
      <c r="B43" s="197" t="s">
        <v>138</v>
      </c>
      <c r="C43" s="213">
        <v>3846</v>
      </c>
      <c r="D43" s="213">
        <v>3803</v>
      </c>
      <c r="E43" s="213">
        <v>3634</v>
      </c>
      <c r="F43" s="213">
        <v>4094</v>
      </c>
      <c r="G43" s="214">
        <v>5797</v>
      </c>
      <c r="H43" s="214">
        <v>4359</v>
      </c>
      <c r="I43" s="214">
        <v>4650</v>
      </c>
      <c r="J43" s="214">
        <v>4355</v>
      </c>
      <c r="K43" s="214">
        <v>4978</v>
      </c>
      <c r="L43" s="214">
        <v>4646</v>
      </c>
      <c r="M43" s="214">
        <v>4190</v>
      </c>
      <c r="N43" s="214">
        <v>5344</v>
      </c>
      <c r="O43" s="213">
        <f t="shared" si="5"/>
        <v>53696</v>
      </c>
    </row>
    <row r="44" spans="1:15">
      <c r="A44" s="199" t="s">
        <v>155</v>
      </c>
      <c r="B44" s="197" t="s">
        <v>139</v>
      </c>
      <c r="C44" s="219">
        <v>50446</v>
      </c>
      <c r="D44" s="219">
        <v>49903</v>
      </c>
      <c r="E44" s="214">
        <v>47764</v>
      </c>
      <c r="F44" s="214">
        <v>53584</v>
      </c>
      <c r="G44" s="214">
        <v>75127</v>
      </c>
      <c r="H44" s="214">
        <v>56936</v>
      </c>
      <c r="I44" s="214">
        <v>60617</v>
      </c>
      <c r="J44" s="214">
        <v>56886</v>
      </c>
      <c r="K44" s="214">
        <v>64766</v>
      </c>
      <c r="L44" s="214">
        <v>60566</v>
      </c>
      <c r="M44" s="214">
        <v>54798</v>
      </c>
      <c r="N44" s="214">
        <v>69397</v>
      </c>
      <c r="O44" s="213">
        <f t="shared" si="5"/>
        <v>700790</v>
      </c>
    </row>
    <row r="45" spans="1:15">
      <c r="A45" s="192" t="s">
        <v>192</v>
      </c>
      <c r="B45" s="195" t="s">
        <v>138</v>
      </c>
      <c r="C45" s="209">
        <v>2118</v>
      </c>
      <c r="D45" s="209">
        <v>2157</v>
      </c>
      <c r="E45" s="209">
        <v>2232</v>
      </c>
      <c r="F45" s="209">
        <v>2547</v>
      </c>
      <c r="G45" s="210">
        <v>2488</v>
      </c>
      <c r="H45" s="210">
        <v>2342</v>
      </c>
      <c r="I45" s="210">
        <v>2535</v>
      </c>
      <c r="J45" s="210">
        <v>2729</v>
      </c>
      <c r="K45" s="210">
        <v>1357</v>
      </c>
      <c r="L45" s="210">
        <v>1163</v>
      </c>
      <c r="M45" s="210">
        <v>868</v>
      </c>
      <c r="N45" s="210">
        <v>810</v>
      </c>
      <c r="O45" s="209">
        <f t="shared" si="5"/>
        <v>23346</v>
      </c>
    </row>
    <row r="46" spans="1:15">
      <c r="A46" s="195" t="s">
        <v>156</v>
      </c>
      <c r="B46" s="195" t="s">
        <v>139</v>
      </c>
      <c r="C46" s="218">
        <v>26874</v>
      </c>
      <c r="D46" s="218">
        <v>27367</v>
      </c>
      <c r="E46" s="210">
        <v>28316</v>
      </c>
      <c r="F46" s="210">
        <v>32301</v>
      </c>
      <c r="G46" s="210">
        <v>31554</v>
      </c>
      <c r="H46" s="210">
        <v>29707</v>
      </c>
      <c r="I46" s="210">
        <v>32149</v>
      </c>
      <c r="J46" s="210">
        <v>34603</v>
      </c>
      <c r="K46" s="210">
        <v>17247</v>
      </c>
      <c r="L46" s="210">
        <v>14794</v>
      </c>
      <c r="M46" s="210">
        <v>11061</v>
      </c>
      <c r="N46" s="210">
        <v>10328</v>
      </c>
      <c r="O46" s="209">
        <f t="shared" si="5"/>
        <v>296301</v>
      </c>
    </row>
    <row r="47" spans="1:15">
      <c r="A47" s="366" t="s">
        <v>389</v>
      </c>
      <c r="B47" s="198" t="s">
        <v>208</v>
      </c>
      <c r="C47" s="220">
        <f>SUM(C31,C33,C35,C37,C39,C41,C43,C45)</f>
        <v>38930</v>
      </c>
      <c r="D47" s="220">
        <f t="shared" ref="D47:N48" si="6">SUM(D31,D33,D35,D37,D39,D41,D43,D45)</f>
        <v>39619</v>
      </c>
      <c r="E47" s="220">
        <f t="shared" si="6"/>
        <v>28728</v>
      </c>
      <c r="F47" s="220">
        <f t="shared" si="6"/>
        <v>40396</v>
      </c>
      <c r="G47" s="220">
        <f t="shared" si="6"/>
        <v>41692</v>
      </c>
      <c r="H47" s="220">
        <f t="shared" si="6"/>
        <v>39216</v>
      </c>
      <c r="I47" s="220">
        <f t="shared" si="6"/>
        <v>43056</v>
      </c>
      <c r="J47" s="220">
        <f t="shared" si="6"/>
        <v>36589</v>
      </c>
      <c r="K47" s="220">
        <f t="shared" si="6"/>
        <v>34673</v>
      </c>
      <c r="L47" s="220">
        <f t="shared" si="6"/>
        <v>38742</v>
      </c>
      <c r="M47" s="220">
        <f t="shared" si="6"/>
        <v>44772</v>
      </c>
      <c r="N47" s="220">
        <f t="shared" si="6"/>
        <v>51065</v>
      </c>
      <c r="O47" s="229">
        <f>SUM(C47:N47)</f>
        <v>477478</v>
      </c>
    </row>
    <row r="48" spans="1:15">
      <c r="A48" s="367"/>
      <c r="B48" s="198" t="s">
        <v>209</v>
      </c>
      <c r="C48" s="220">
        <f>SUM(C32,C34,C36,C38,C40,C42,C44,C46)</f>
        <v>504134</v>
      </c>
      <c r="D48" s="220">
        <f t="shared" si="6"/>
        <v>512845</v>
      </c>
      <c r="E48" s="220">
        <f t="shared" si="6"/>
        <v>375082</v>
      </c>
      <c r="F48" s="220">
        <f t="shared" si="6"/>
        <v>522678</v>
      </c>
      <c r="G48" s="220">
        <f t="shared" si="6"/>
        <v>539067</v>
      </c>
      <c r="H48" s="220">
        <f t="shared" si="6"/>
        <v>507745</v>
      </c>
      <c r="I48" s="220">
        <f t="shared" si="6"/>
        <v>556320</v>
      </c>
      <c r="J48" s="220">
        <f t="shared" si="6"/>
        <v>474514</v>
      </c>
      <c r="K48" s="220">
        <f t="shared" si="6"/>
        <v>450287</v>
      </c>
      <c r="L48" s="220">
        <f t="shared" si="6"/>
        <v>501758</v>
      </c>
      <c r="M48" s="220">
        <f t="shared" si="6"/>
        <v>578037</v>
      </c>
      <c r="N48" s="220">
        <f t="shared" si="6"/>
        <v>657636</v>
      </c>
      <c r="O48" s="229">
        <f>SUM(C48:N48)</f>
        <v>6180103</v>
      </c>
    </row>
    <row r="49" spans="1:15">
      <c r="A49" s="377" t="s">
        <v>404</v>
      </c>
      <c r="B49" s="378"/>
      <c r="C49" s="296"/>
      <c r="D49" s="309" t="s">
        <v>438</v>
      </c>
      <c r="E49" s="309" t="s">
        <v>547</v>
      </c>
      <c r="F49" s="309" t="s">
        <v>446</v>
      </c>
      <c r="G49" s="309" t="s">
        <v>548</v>
      </c>
      <c r="H49" s="309" t="s">
        <v>549</v>
      </c>
      <c r="I49" s="309" t="s">
        <v>557</v>
      </c>
      <c r="J49" s="309" t="s">
        <v>558</v>
      </c>
      <c r="K49" s="309" t="s">
        <v>563</v>
      </c>
      <c r="L49" s="221" t="s">
        <v>567</v>
      </c>
      <c r="M49" s="221" t="s">
        <v>571</v>
      </c>
      <c r="N49" s="221" t="s">
        <v>574</v>
      </c>
      <c r="O49" s="211"/>
    </row>
    <row r="50" spans="1:15">
      <c r="A50" s="368" t="s">
        <v>390</v>
      </c>
      <c r="B50" s="195" t="s">
        <v>562</v>
      </c>
      <c r="C50" s="222">
        <v>183.9</v>
      </c>
      <c r="D50" s="223">
        <v>80</v>
      </c>
      <c r="E50" s="223">
        <v>60</v>
      </c>
      <c r="F50" s="223">
        <v>90</v>
      </c>
      <c r="G50" s="222">
        <v>88.19</v>
      </c>
      <c r="H50" s="223">
        <v>120</v>
      </c>
      <c r="I50" s="223">
        <v>60</v>
      </c>
      <c r="J50" s="223">
        <v>119.3</v>
      </c>
      <c r="K50" s="223">
        <v>120</v>
      </c>
      <c r="L50" s="223">
        <v>119.35</v>
      </c>
      <c r="M50" s="223">
        <v>120</v>
      </c>
      <c r="N50" s="222">
        <v>90</v>
      </c>
      <c r="O50" s="225">
        <f t="shared" ref="O50:O55" si="7">SUM(C50:N50)</f>
        <v>1250.7399999999998</v>
      </c>
    </row>
    <row r="51" spans="1:15">
      <c r="A51" s="369"/>
      <c r="B51" s="195" t="s">
        <v>141</v>
      </c>
      <c r="C51" s="218">
        <v>5214</v>
      </c>
      <c r="D51" s="218">
        <v>2248</v>
      </c>
      <c r="E51" s="218">
        <v>1653</v>
      </c>
      <c r="F51" s="218">
        <v>2589</v>
      </c>
      <c r="G51" s="210">
        <v>2655</v>
      </c>
      <c r="H51" s="218">
        <v>3618</v>
      </c>
      <c r="I51" s="218">
        <v>1827</v>
      </c>
      <c r="J51" s="218">
        <v>3625</v>
      </c>
      <c r="K51" s="218">
        <v>3690</v>
      </c>
      <c r="L51" s="218">
        <v>3745</v>
      </c>
      <c r="M51" s="218">
        <v>3582</v>
      </c>
      <c r="N51" s="210">
        <v>2502</v>
      </c>
      <c r="O51" s="225">
        <f t="shared" si="7"/>
        <v>36948</v>
      </c>
    </row>
    <row r="52" spans="1:15">
      <c r="A52" s="370" t="s">
        <v>11</v>
      </c>
      <c r="B52" s="195" t="s">
        <v>140</v>
      </c>
      <c r="C52" s="222">
        <v>143.15</v>
      </c>
      <c r="D52" s="223">
        <v>72.98</v>
      </c>
      <c r="E52" s="223">
        <v>78</v>
      </c>
      <c r="F52" s="223">
        <v>77.52</v>
      </c>
      <c r="G52" s="222">
        <v>78.03</v>
      </c>
      <c r="H52" s="223">
        <v>74.92</v>
      </c>
      <c r="I52" s="222">
        <v>70.22</v>
      </c>
      <c r="J52" s="223">
        <v>73.319999999999993</v>
      </c>
      <c r="K52" s="223">
        <v>78.849999999999994</v>
      </c>
      <c r="L52" s="223">
        <v>65.39</v>
      </c>
      <c r="M52" s="223">
        <v>79.28</v>
      </c>
      <c r="N52" s="222">
        <v>72.53</v>
      </c>
      <c r="O52" s="225">
        <f t="shared" si="7"/>
        <v>964.18999999999983</v>
      </c>
    </row>
    <row r="53" spans="1:15">
      <c r="A53" s="369"/>
      <c r="B53" s="195" t="s">
        <v>141</v>
      </c>
      <c r="C53" s="218">
        <v>3525</v>
      </c>
      <c r="D53" s="218">
        <v>1817</v>
      </c>
      <c r="E53" s="218">
        <v>1881</v>
      </c>
      <c r="F53" s="218">
        <v>1907</v>
      </c>
      <c r="G53" s="210">
        <v>1901</v>
      </c>
      <c r="H53" s="218">
        <v>2015</v>
      </c>
      <c r="I53" s="210">
        <v>1861</v>
      </c>
      <c r="J53" s="218">
        <v>1943</v>
      </c>
      <c r="K53" s="218">
        <v>2168</v>
      </c>
      <c r="L53" s="218">
        <v>1844</v>
      </c>
      <c r="M53" s="218">
        <v>2101</v>
      </c>
      <c r="N53" s="210">
        <v>1748</v>
      </c>
      <c r="O53" s="225">
        <f t="shared" si="7"/>
        <v>24711</v>
      </c>
    </row>
    <row r="54" spans="1:15">
      <c r="A54" s="375" t="s">
        <v>389</v>
      </c>
      <c r="B54" s="198" t="s">
        <v>210</v>
      </c>
      <c r="C54" s="224">
        <f>C50+C52</f>
        <v>327.05</v>
      </c>
      <c r="D54" s="224">
        <f t="shared" ref="D54:N55" si="8">D50+D52</f>
        <v>152.98000000000002</v>
      </c>
      <c r="E54" s="224">
        <f t="shared" si="8"/>
        <v>138</v>
      </c>
      <c r="F54" s="224">
        <f t="shared" si="8"/>
        <v>167.51999999999998</v>
      </c>
      <c r="G54" s="224">
        <f t="shared" si="8"/>
        <v>166.22</v>
      </c>
      <c r="H54" s="224">
        <f t="shared" si="8"/>
        <v>194.92000000000002</v>
      </c>
      <c r="I54" s="224">
        <f t="shared" si="8"/>
        <v>130.22</v>
      </c>
      <c r="J54" s="224">
        <f t="shared" si="8"/>
        <v>192.62</v>
      </c>
      <c r="K54" s="224">
        <f t="shared" si="8"/>
        <v>198.85</v>
      </c>
      <c r="L54" s="224">
        <f t="shared" si="8"/>
        <v>184.74</v>
      </c>
      <c r="M54" s="224">
        <f t="shared" si="8"/>
        <v>199.28</v>
      </c>
      <c r="N54" s="224">
        <f t="shared" si="8"/>
        <v>162.53</v>
      </c>
      <c r="O54" s="234">
        <f t="shared" si="7"/>
        <v>2214.9300000000003</v>
      </c>
    </row>
    <row r="55" spans="1:15">
      <c r="A55" s="376"/>
      <c r="B55" s="198" t="s">
        <v>211</v>
      </c>
      <c r="C55" s="220">
        <f>C51+C53</f>
        <v>8739</v>
      </c>
      <c r="D55" s="220">
        <f t="shared" si="8"/>
        <v>4065</v>
      </c>
      <c r="E55" s="220">
        <f t="shared" si="8"/>
        <v>3534</v>
      </c>
      <c r="F55" s="220">
        <f t="shared" si="8"/>
        <v>4496</v>
      </c>
      <c r="G55" s="220">
        <f t="shared" si="8"/>
        <v>4556</v>
      </c>
      <c r="H55" s="220">
        <f t="shared" si="8"/>
        <v>5633</v>
      </c>
      <c r="I55" s="220">
        <f t="shared" si="8"/>
        <v>3688</v>
      </c>
      <c r="J55" s="220">
        <f t="shared" si="8"/>
        <v>5568</v>
      </c>
      <c r="K55" s="220">
        <f t="shared" si="8"/>
        <v>5858</v>
      </c>
      <c r="L55" s="220">
        <f t="shared" si="8"/>
        <v>5589</v>
      </c>
      <c r="M55" s="220">
        <f t="shared" si="8"/>
        <v>5683</v>
      </c>
      <c r="N55" s="220">
        <f t="shared" si="8"/>
        <v>4250</v>
      </c>
      <c r="O55" s="229">
        <f t="shared" si="7"/>
        <v>61659</v>
      </c>
    </row>
    <row r="56" spans="1:15">
      <c r="A56" s="377" t="s">
        <v>405</v>
      </c>
      <c r="B56" s="378"/>
      <c r="C56" s="230" t="s">
        <v>539</v>
      </c>
      <c r="D56" s="230" t="s">
        <v>540</v>
      </c>
      <c r="E56" s="286" t="s">
        <v>538</v>
      </c>
      <c r="F56" s="286" t="s">
        <v>537</v>
      </c>
      <c r="G56" s="286" t="s">
        <v>542</v>
      </c>
      <c r="H56" s="286" t="s">
        <v>550</v>
      </c>
      <c r="I56" s="286" t="s">
        <v>551</v>
      </c>
      <c r="J56" s="286" t="s">
        <v>555</v>
      </c>
      <c r="K56" s="286" t="s">
        <v>561</v>
      </c>
      <c r="L56" s="286" t="s">
        <v>566</v>
      </c>
      <c r="M56" s="286" t="s">
        <v>569</v>
      </c>
      <c r="N56" s="286" t="s">
        <v>572</v>
      </c>
      <c r="O56" s="211"/>
    </row>
    <row r="57" spans="1:15">
      <c r="A57" s="371" t="s">
        <v>12</v>
      </c>
      <c r="B57" s="197" t="s">
        <v>138</v>
      </c>
      <c r="C57" s="219">
        <v>4907</v>
      </c>
      <c r="D57" s="219">
        <v>4422</v>
      </c>
      <c r="E57" s="214">
        <v>2504</v>
      </c>
      <c r="F57" s="214">
        <v>4948</v>
      </c>
      <c r="G57" s="214">
        <v>3786</v>
      </c>
      <c r="H57" s="214">
        <v>3033</v>
      </c>
      <c r="I57" s="214">
        <v>2615</v>
      </c>
      <c r="J57" s="214">
        <v>1242</v>
      </c>
      <c r="K57" s="214">
        <v>872</v>
      </c>
      <c r="L57" s="214">
        <v>1884</v>
      </c>
      <c r="M57" s="214">
        <v>4172</v>
      </c>
      <c r="N57" s="214">
        <v>4279</v>
      </c>
      <c r="O57" s="213">
        <f t="shared" ref="O57:O64" si="9">SUM(C57:N57)</f>
        <v>38664</v>
      </c>
    </row>
    <row r="58" spans="1:15">
      <c r="A58" s="369"/>
      <c r="B58" s="197" t="s">
        <v>13</v>
      </c>
      <c r="C58" s="219">
        <v>70076</v>
      </c>
      <c r="D58" s="219">
        <v>62125</v>
      </c>
      <c r="E58" s="214">
        <v>35181</v>
      </c>
      <c r="F58" s="214">
        <v>69324</v>
      </c>
      <c r="G58" s="214">
        <v>53090</v>
      </c>
      <c r="H58" s="214">
        <v>43449</v>
      </c>
      <c r="I58" s="214">
        <v>38272</v>
      </c>
      <c r="J58" s="214">
        <v>18321</v>
      </c>
      <c r="K58" s="214">
        <v>13191</v>
      </c>
      <c r="L58" s="214">
        <v>28309</v>
      </c>
      <c r="M58" s="214">
        <v>63656</v>
      </c>
      <c r="N58" s="214">
        <v>65455</v>
      </c>
      <c r="O58" s="213">
        <f t="shared" si="9"/>
        <v>560449</v>
      </c>
    </row>
    <row r="59" spans="1:15">
      <c r="A59" s="370" t="s">
        <v>14</v>
      </c>
      <c r="B59" s="195" t="s">
        <v>138</v>
      </c>
      <c r="C59" s="218">
        <v>7440</v>
      </c>
      <c r="D59" s="218">
        <v>5576</v>
      </c>
      <c r="E59" s="210">
        <v>2773</v>
      </c>
      <c r="F59" s="210">
        <v>6261</v>
      </c>
      <c r="G59" s="210">
        <v>4722</v>
      </c>
      <c r="H59" s="210">
        <v>3820</v>
      </c>
      <c r="I59" s="210">
        <v>3403</v>
      </c>
      <c r="J59" s="210">
        <v>102</v>
      </c>
      <c r="K59" s="210">
        <v>360</v>
      </c>
      <c r="L59" s="210">
        <v>2858</v>
      </c>
      <c r="M59" s="210">
        <v>5671</v>
      </c>
      <c r="N59" s="210">
        <v>6119</v>
      </c>
      <c r="O59" s="209">
        <f t="shared" si="9"/>
        <v>49105</v>
      </c>
    </row>
    <row r="60" spans="1:15">
      <c r="A60" s="369"/>
      <c r="B60" s="195" t="s">
        <v>13</v>
      </c>
      <c r="C60" s="218">
        <v>106146</v>
      </c>
      <c r="D60" s="218">
        <v>78285</v>
      </c>
      <c r="E60" s="210">
        <v>38939</v>
      </c>
      <c r="F60" s="210">
        <v>87666</v>
      </c>
      <c r="G60" s="210">
        <v>66166</v>
      </c>
      <c r="H60" s="210">
        <v>54671</v>
      </c>
      <c r="I60" s="210">
        <v>49744</v>
      </c>
      <c r="J60" s="210">
        <v>1688</v>
      </c>
      <c r="K60" s="210">
        <v>5563</v>
      </c>
      <c r="L60" s="210">
        <v>42841</v>
      </c>
      <c r="M60" s="210">
        <v>86456</v>
      </c>
      <c r="N60" s="210">
        <v>93515</v>
      </c>
      <c r="O60" s="209">
        <f t="shared" si="9"/>
        <v>711680</v>
      </c>
    </row>
    <row r="61" spans="1:15">
      <c r="A61" s="371" t="s">
        <v>393</v>
      </c>
      <c r="B61" s="197" t="s">
        <v>138</v>
      </c>
      <c r="C61" s="219">
        <v>8199</v>
      </c>
      <c r="D61" s="219">
        <v>7083</v>
      </c>
      <c r="E61" s="214">
        <v>5089</v>
      </c>
      <c r="F61" s="214">
        <v>7502</v>
      </c>
      <c r="G61" s="214">
        <v>6068</v>
      </c>
      <c r="H61" s="214">
        <v>4750</v>
      </c>
      <c r="I61" s="214">
        <v>4118</v>
      </c>
      <c r="J61" s="214">
        <v>2873</v>
      </c>
      <c r="K61" s="214">
        <v>2355</v>
      </c>
      <c r="L61" s="214">
        <v>3067</v>
      </c>
      <c r="M61" s="214">
        <v>6314</v>
      </c>
      <c r="N61" s="214">
        <v>6349</v>
      </c>
      <c r="O61" s="213">
        <f t="shared" si="9"/>
        <v>63767</v>
      </c>
    </row>
    <row r="62" spans="1:15">
      <c r="A62" s="369"/>
      <c r="B62" s="197" t="s">
        <v>13</v>
      </c>
      <c r="C62" s="219">
        <v>116954</v>
      </c>
      <c r="D62" s="219">
        <v>99389</v>
      </c>
      <c r="E62" s="214">
        <v>71293</v>
      </c>
      <c r="F62" s="214">
        <v>105003</v>
      </c>
      <c r="G62" s="214">
        <v>84970</v>
      </c>
      <c r="H62" s="214">
        <v>67932</v>
      </c>
      <c r="I62" s="214">
        <v>60154</v>
      </c>
      <c r="J62" s="214">
        <v>42117</v>
      </c>
      <c r="K62" s="214">
        <v>35285</v>
      </c>
      <c r="L62" s="214">
        <v>45960</v>
      </c>
      <c r="M62" s="214">
        <v>96236</v>
      </c>
      <c r="N62" s="214">
        <v>97022</v>
      </c>
      <c r="O62" s="213">
        <f t="shared" si="9"/>
        <v>922315</v>
      </c>
    </row>
    <row r="63" spans="1:15">
      <c r="A63" s="370" t="s">
        <v>15</v>
      </c>
      <c r="B63" s="195" t="s">
        <v>138</v>
      </c>
      <c r="C63" s="218">
        <v>3486</v>
      </c>
      <c r="D63" s="218">
        <v>3051</v>
      </c>
      <c r="E63" s="210">
        <v>1719</v>
      </c>
      <c r="F63" s="210">
        <v>3137</v>
      </c>
      <c r="G63" s="210">
        <v>2290</v>
      </c>
      <c r="H63" s="210">
        <v>2093</v>
      </c>
      <c r="I63" s="210">
        <v>1832</v>
      </c>
      <c r="J63" s="210">
        <v>819</v>
      </c>
      <c r="K63" s="210">
        <v>679</v>
      </c>
      <c r="L63" s="210">
        <v>1424</v>
      </c>
      <c r="M63" s="210">
        <v>2656</v>
      </c>
      <c r="N63" s="210">
        <v>2713</v>
      </c>
      <c r="O63" s="209">
        <f t="shared" si="9"/>
        <v>25899</v>
      </c>
    </row>
    <row r="64" spans="1:15">
      <c r="A64" s="369"/>
      <c r="B64" s="195" t="s">
        <v>13</v>
      </c>
      <c r="C64" s="218">
        <v>49841</v>
      </c>
      <c r="D64" s="218">
        <v>42925</v>
      </c>
      <c r="E64" s="210">
        <v>24214</v>
      </c>
      <c r="F64" s="210">
        <v>44024</v>
      </c>
      <c r="G64" s="210">
        <v>32191</v>
      </c>
      <c r="H64" s="210">
        <v>30045</v>
      </c>
      <c r="I64" s="210">
        <v>26872</v>
      </c>
      <c r="J64" s="210">
        <v>12149</v>
      </c>
      <c r="K64" s="210">
        <v>10316</v>
      </c>
      <c r="L64" s="210">
        <v>21446</v>
      </c>
      <c r="M64" s="210">
        <v>40598</v>
      </c>
      <c r="N64" s="210">
        <v>41573</v>
      </c>
      <c r="O64" s="209">
        <f t="shared" si="9"/>
        <v>376194</v>
      </c>
    </row>
    <row r="65" spans="1:15">
      <c r="A65" s="366" t="s">
        <v>389</v>
      </c>
      <c r="B65" s="198" t="s">
        <v>212</v>
      </c>
      <c r="C65" s="220">
        <f>C57+C59+C61+C63</f>
        <v>24032</v>
      </c>
      <c r="D65" s="220">
        <f t="shared" ref="D65:N66" si="10">D57+D59+D61+D63</f>
        <v>20132</v>
      </c>
      <c r="E65" s="220">
        <f t="shared" si="10"/>
        <v>12085</v>
      </c>
      <c r="F65" s="220">
        <f t="shared" si="10"/>
        <v>21848</v>
      </c>
      <c r="G65" s="220">
        <f t="shared" si="10"/>
        <v>16866</v>
      </c>
      <c r="H65" s="220">
        <f t="shared" si="10"/>
        <v>13696</v>
      </c>
      <c r="I65" s="220">
        <f t="shared" si="10"/>
        <v>11968</v>
      </c>
      <c r="J65" s="220">
        <f t="shared" si="10"/>
        <v>5036</v>
      </c>
      <c r="K65" s="220">
        <f t="shared" si="10"/>
        <v>4266</v>
      </c>
      <c r="L65" s="220">
        <f t="shared" si="10"/>
        <v>9233</v>
      </c>
      <c r="M65" s="220">
        <f t="shared" si="10"/>
        <v>18813</v>
      </c>
      <c r="N65" s="220">
        <f t="shared" si="10"/>
        <v>19460</v>
      </c>
      <c r="O65" s="229">
        <f>SUM(C65:N65)</f>
        <v>177435</v>
      </c>
    </row>
    <row r="66" spans="1:15">
      <c r="A66" s="367"/>
      <c r="B66" s="198" t="s">
        <v>16</v>
      </c>
      <c r="C66" s="220">
        <f>C58+C60+C62+C64</f>
        <v>343017</v>
      </c>
      <c r="D66" s="220">
        <f t="shared" si="10"/>
        <v>282724</v>
      </c>
      <c r="E66" s="220">
        <f t="shared" si="10"/>
        <v>169627</v>
      </c>
      <c r="F66" s="220">
        <f t="shared" si="10"/>
        <v>306017</v>
      </c>
      <c r="G66" s="220">
        <f t="shared" si="10"/>
        <v>236417</v>
      </c>
      <c r="H66" s="220">
        <f t="shared" si="10"/>
        <v>196097</v>
      </c>
      <c r="I66" s="220">
        <f t="shared" si="10"/>
        <v>175042</v>
      </c>
      <c r="J66" s="220">
        <f t="shared" si="10"/>
        <v>74275</v>
      </c>
      <c r="K66" s="220">
        <f t="shared" si="10"/>
        <v>64355</v>
      </c>
      <c r="L66" s="220">
        <f t="shared" si="10"/>
        <v>138556</v>
      </c>
      <c r="M66" s="220">
        <f t="shared" si="10"/>
        <v>286946</v>
      </c>
      <c r="N66" s="220">
        <f t="shared" si="10"/>
        <v>297565</v>
      </c>
      <c r="O66" s="229">
        <f>SUM(C66:N66)</f>
        <v>2570638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/>
    </row>
    <row r="70" spans="1:15">
      <c r="A70" s="36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/>
    </row>
  </sheetData>
  <mergeCells count="17">
    <mergeCell ref="A61:A62"/>
    <mergeCell ref="A63:A64"/>
    <mergeCell ref="A65:A66"/>
    <mergeCell ref="A67:A68"/>
    <mergeCell ref="A69:A70"/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</mergeCells>
  <phoneticPr fontId="2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0"/>
  <sheetViews>
    <sheetView topLeftCell="A34" workbookViewId="0">
      <selection activeCell="C66" sqref="C66:F66"/>
    </sheetView>
  </sheetViews>
  <sheetFormatPr defaultRowHeight="16.5"/>
  <cols>
    <col min="1" max="1" width="18.75" customWidth="1"/>
    <col min="2" max="2" width="20.875" customWidth="1"/>
    <col min="3" max="3" width="10.5" bestFit="1" customWidth="1"/>
    <col min="4" max="4" width="9.625" customWidth="1"/>
    <col min="5" max="5" width="10.25" customWidth="1"/>
    <col min="6" max="6" width="11.5" customWidth="1"/>
    <col min="7" max="7" width="11.375" customWidth="1"/>
    <col min="8" max="8" width="12.375" customWidth="1"/>
    <col min="9" max="9" width="10.375" customWidth="1"/>
    <col min="10" max="10" width="10.25" customWidth="1"/>
    <col min="11" max="11" width="10.375" customWidth="1"/>
    <col min="12" max="12" width="10.75" customWidth="1"/>
    <col min="13" max="14" width="10.875" customWidth="1"/>
    <col min="15" max="15" width="11.125" customWidth="1"/>
    <col min="16" max="16" width="11.125" bestFit="1" customWidth="1"/>
  </cols>
  <sheetData>
    <row r="1" spans="1:15">
      <c r="A1" s="351" t="s">
        <v>599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>
      <c r="A2" s="377" t="s">
        <v>394</v>
      </c>
      <c r="B2" s="378"/>
      <c r="C2" s="239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567</v>
      </c>
      <c r="N2" s="239" t="s">
        <v>618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130200</v>
      </c>
      <c r="J4" s="210">
        <v>162000</v>
      </c>
      <c r="K4" s="210">
        <v>152000</v>
      </c>
      <c r="L4" s="210">
        <v>139600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586</v>
      </c>
      <c r="C5" s="209">
        <v>221400</v>
      </c>
      <c r="D5" s="209">
        <v>192200</v>
      </c>
      <c r="E5" s="210">
        <v>116000</v>
      </c>
      <c r="F5" s="210">
        <v>204400</v>
      </c>
      <c r="G5" s="210">
        <v>240200</v>
      </c>
      <c r="H5" s="210">
        <v>279800</v>
      </c>
      <c r="I5" s="210">
        <v>143800</v>
      </c>
      <c r="J5" s="210">
        <v>166600</v>
      </c>
      <c r="K5" s="210">
        <v>163400</v>
      </c>
      <c r="L5" s="210">
        <v>152200</v>
      </c>
      <c r="M5" s="210">
        <v>282400</v>
      </c>
      <c r="N5" s="210">
        <v>229000</v>
      </c>
      <c r="O5" s="209"/>
    </row>
    <row r="6" spans="1:15">
      <c r="A6" s="195" t="s">
        <v>479</v>
      </c>
      <c r="B6" s="195" t="s">
        <v>134</v>
      </c>
      <c r="C6" s="209">
        <v>38000</v>
      </c>
      <c r="D6" s="209">
        <v>26600</v>
      </c>
      <c r="E6" s="210">
        <v>16200</v>
      </c>
      <c r="F6" s="210">
        <v>35000</v>
      </c>
      <c r="G6" s="210">
        <v>34000</v>
      </c>
      <c r="H6" s="210">
        <v>38200</v>
      </c>
      <c r="I6" s="210">
        <v>52400</v>
      </c>
      <c r="J6" s="210">
        <v>42400</v>
      </c>
      <c r="K6" s="210">
        <v>49400</v>
      </c>
      <c r="L6" s="210">
        <v>37000</v>
      </c>
      <c r="M6" s="210">
        <v>36200</v>
      </c>
      <c r="N6" s="210">
        <v>37800</v>
      </c>
      <c r="O6" s="209"/>
    </row>
    <row r="7" spans="1:15">
      <c r="A7" s="291" t="s">
        <v>477</v>
      </c>
      <c r="B7" s="195" t="s">
        <v>135</v>
      </c>
      <c r="C7" s="209">
        <v>143400</v>
      </c>
      <c r="D7" s="209">
        <v>124200</v>
      </c>
      <c r="E7" s="210">
        <v>127200</v>
      </c>
      <c r="F7" s="210">
        <v>133000</v>
      </c>
      <c r="G7" s="210">
        <v>149400</v>
      </c>
      <c r="H7" s="210">
        <v>160600</v>
      </c>
      <c r="I7" s="210">
        <v>160200</v>
      </c>
      <c r="J7" s="210">
        <v>157600</v>
      </c>
      <c r="K7" s="210">
        <v>150200</v>
      </c>
      <c r="L7" s="210">
        <v>160400</v>
      </c>
      <c r="M7" s="210">
        <v>150400</v>
      </c>
      <c r="N7" s="210">
        <v>130800</v>
      </c>
      <c r="O7" s="209"/>
    </row>
    <row r="8" spans="1:15" ht="18.75" customHeight="1">
      <c r="A8" s="292" t="s">
        <v>482</v>
      </c>
      <c r="B8" s="192" t="s">
        <v>212</v>
      </c>
      <c r="C8" s="209">
        <f t="shared" ref="C8:M8" si="0">SUM(C4:C7)</f>
        <v>402800</v>
      </c>
      <c r="D8" s="209">
        <f t="shared" si="0"/>
        <v>343000</v>
      </c>
      <c r="E8" s="209">
        <f t="shared" si="0"/>
        <v>259400</v>
      </c>
      <c r="F8" s="209">
        <f t="shared" si="0"/>
        <v>372400</v>
      </c>
      <c r="G8" s="209">
        <f t="shared" si="0"/>
        <v>423600</v>
      </c>
      <c r="H8" s="209">
        <f t="shared" si="0"/>
        <v>478600</v>
      </c>
      <c r="I8" s="209">
        <f t="shared" si="0"/>
        <v>486600</v>
      </c>
      <c r="J8" s="209">
        <f t="shared" si="0"/>
        <v>528600</v>
      </c>
      <c r="K8" s="209">
        <f t="shared" si="0"/>
        <v>515000</v>
      </c>
      <c r="L8" s="209">
        <f t="shared" si="0"/>
        <v>489200</v>
      </c>
      <c r="M8" s="209">
        <f t="shared" si="0"/>
        <v>469000</v>
      </c>
      <c r="N8" s="209">
        <f>SUM(N4:N7)</f>
        <v>397600</v>
      </c>
      <c r="O8" s="209">
        <f>SUM(C8:N8)</f>
        <v>5165800</v>
      </c>
    </row>
    <row r="9" spans="1:15">
      <c r="A9" s="292" t="s">
        <v>507</v>
      </c>
      <c r="B9" s="195" t="s">
        <v>575</v>
      </c>
      <c r="C9" s="297">
        <v>22200</v>
      </c>
      <c r="D9" s="297">
        <v>2000</v>
      </c>
      <c r="E9" s="297">
        <v>9600</v>
      </c>
      <c r="F9" s="209">
        <v>-13200</v>
      </c>
      <c r="G9" s="297">
        <v>40800</v>
      </c>
      <c r="H9" s="209">
        <v>-72600</v>
      </c>
      <c r="I9" s="209">
        <v>-19000</v>
      </c>
      <c r="J9" s="308">
        <v>22000</v>
      </c>
      <c r="K9" s="312">
        <v>16000</v>
      </c>
      <c r="L9" s="210">
        <v>-35000</v>
      </c>
      <c r="M9" s="308">
        <v>4800</v>
      </c>
      <c r="N9" s="210">
        <v>-16800</v>
      </c>
      <c r="O9" s="209"/>
    </row>
    <row r="10" spans="1:15">
      <c r="A10" s="294" t="s">
        <v>508</v>
      </c>
      <c r="B10" s="195" t="s">
        <v>136</v>
      </c>
      <c r="C10" s="209">
        <v>1068675</v>
      </c>
      <c r="D10" s="209">
        <v>947008</v>
      </c>
      <c r="E10" s="210">
        <v>731912</v>
      </c>
      <c r="F10" s="210">
        <v>1006143</v>
      </c>
      <c r="G10" s="210">
        <v>1121223</v>
      </c>
      <c r="H10" s="210">
        <v>1245537</v>
      </c>
      <c r="I10" s="210">
        <v>1586626</v>
      </c>
      <c r="J10" s="210">
        <v>1767519</v>
      </c>
      <c r="K10" s="210">
        <v>1730071</v>
      </c>
      <c r="L10" s="210">
        <v>1657861</v>
      </c>
      <c r="M10" s="210">
        <v>1237321</v>
      </c>
      <c r="N10" s="210">
        <v>1072216</v>
      </c>
      <c r="O10" s="209">
        <f>SUM(C10:N10)</f>
        <v>15172112</v>
      </c>
    </row>
    <row r="11" spans="1:15">
      <c r="A11" s="203"/>
      <c r="B11" s="195" t="s">
        <v>137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/>
      <c r="K11" s="210">
        <v>16546</v>
      </c>
      <c r="L11" s="210">
        <v>48744</v>
      </c>
      <c r="M11" s="210"/>
      <c r="N11" s="209"/>
      <c r="O11" s="209">
        <f>SUM(C11:N11)</f>
        <v>65290</v>
      </c>
    </row>
    <row r="12" spans="1:15">
      <c r="A12" s="196" t="s">
        <v>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187600</v>
      </c>
      <c r="J12" s="214">
        <v>188000</v>
      </c>
      <c r="K12" s="214">
        <v>173600</v>
      </c>
      <c r="L12" s="214">
        <v>191200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338400</v>
      </c>
      <c r="D13" s="213">
        <v>286000</v>
      </c>
      <c r="E13" s="214">
        <v>188400</v>
      </c>
      <c r="F13" s="214">
        <v>329200</v>
      </c>
      <c r="G13" s="214">
        <v>366000</v>
      </c>
      <c r="H13" s="214">
        <v>434400</v>
      </c>
      <c r="I13" s="214">
        <v>234800</v>
      </c>
      <c r="J13" s="214">
        <v>220000</v>
      </c>
      <c r="K13" s="214">
        <v>200800</v>
      </c>
      <c r="L13" s="214">
        <v>242800</v>
      </c>
      <c r="M13" s="214">
        <v>434800</v>
      </c>
      <c r="N13" s="214">
        <v>357600</v>
      </c>
      <c r="O13" s="213"/>
    </row>
    <row r="14" spans="1:15">
      <c r="A14" s="197" t="s">
        <v>480</v>
      </c>
      <c r="B14" s="197" t="s">
        <v>134</v>
      </c>
      <c r="C14" s="213">
        <v>62800</v>
      </c>
      <c r="D14" s="213">
        <v>42000</v>
      </c>
      <c r="E14" s="214">
        <v>29200</v>
      </c>
      <c r="F14" s="214">
        <v>59600</v>
      </c>
      <c r="G14" s="214">
        <v>52800</v>
      </c>
      <c r="H14" s="214">
        <v>60800</v>
      </c>
      <c r="I14" s="214">
        <v>82800</v>
      </c>
      <c r="J14" s="214">
        <v>56400</v>
      </c>
      <c r="K14" s="214">
        <v>71600</v>
      </c>
      <c r="L14" s="214">
        <v>60000</v>
      </c>
      <c r="M14" s="214">
        <v>59200</v>
      </c>
      <c r="N14" s="214">
        <v>67600</v>
      </c>
      <c r="O14" s="213"/>
    </row>
    <row r="15" spans="1:15">
      <c r="A15" s="204"/>
      <c r="B15" s="197" t="s">
        <v>135</v>
      </c>
      <c r="C15" s="213">
        <v>246400</v>
      </c>
      <c r="D15" s="213">
        <v>219200</v>
      </c>
      <c r="E15" s="214">
        <v>223600</v>
      </c>
      <c r="F15" s="214">
        <v>244400</v>
      </c>
      <c r="G15" s="214">
        <v>269200</v>
      </c>
      <c r="H15" s="214">
        <v>299200</v>
      </c>
      <c r="I15" s="214">
        <v>322400</v>
      </c>
      <c r="J15" s="214">
        <v>237600</v>
      </c>
      <c r="K15" s="214">
        <v>226800</v>
      </c>
      <c r="L15" s="214">
        <v>310000</v>
      </c>
      <c r="M15" s="214">
        <v>279200</v>
      </c>
      <c r="N15" s="214">
        <v>245200</v>
      </c>
      <c r="O15" s="213"/>
    </row>
    <row r="16" spans="1:15">
      <c r="A16" s="204"/>
      <c r="B16" s="196" t="s">
        <v>212</v>
      </c>
      <c r="C16" s="213">
        <f>SUM(C12:C15)</f>
        <v>647600</v>
      </c>
      <c r="D16" s="213">
        <f t="shared" ref="D16:N16" si="1">SUM(D12:D15)</f>
        <v>547200</v>
      </c>
      <c r="E16" s="213">
        <f t="shared" si="1"/>
        <v>441200</v>
      </c>
      <c r="F16" s="213">
        <f t="shared" si="1"/>
        <v>633200</v>
      </c>
      <c r="G16" s="213">
        <f t="shared" si="1"/>
        <v>688000</v>
      </c>
      <c r="H16" s="213">
        <f t="shared" si="1"/>
        <v>794400</v>
      </c>
      <c r="I16" s="213">
        <f t="shared" si="1"/>
        <v>827600</v>
      </c>
      <c r="J16" s="213">
        <f t="shared" si="1"/>
        <v>702000</v>
      </c>
      <c r="K16" s="213">
        <f t="shared" si="1"/>
        <v>672800</v>
      </c>
      <c r="L16" s="213">
        <f t="shared" si="1"/>
        <v>804000</v>
      </c>
      <c r="M16" s="213">
        <f t="shared" si="1"/>
        <v>773200</v>
      </c>
      <c r="N16" s="213">
        <f t="shared" si="1"/>
        <v>670400</v>
      </c>
      <c r="O16" s="213">
        <f>SUM(C16:N16)</f>
        <v>8201600</v>
      </c>
    </row>
    <row r="17" spans="1:16">
      <c r="A17" s="204"/>
      <c r="B17" s="197" t="s">
        <v>575</v>
      </c>
      <c r="C17" s="213">
        <v>-2400</v>
      </c>
      <c r="D17" s="310">
        <v>-24800</v>
      </c>
      <c r="E17" s="307">
        <v>40800</v>
      </c>
      <c r="F17" s="213">
        <v>-31200</v>
      </c>
      <c r="G17" s="307">
        <v>32400</v>
      </c>
      <c r="H17" s="213">
        <v>-131600</v>
      </c>
      <c r="I17" s="213">
        <v>-35200</v>
      </c>
      <c r="J17" s="214">
        <v>-42800</v>
      </c>
      <c r="K17" s="215">
        <v>-38800</v>
      </c>
      <c r="L17" s="214">
        <v>-26400</v>
      </c>
      <c r="M17" s="313">
        <v>38000</v>
      </c>
      <c r="N17" s="214">
        <v>-4400</v>
      </c>
      <c r="O17" s="213"/>
    </row>
    <row r="18" spans="1:16">
      <c r="A18" s="204"/>
      <c r="B18" s="197" t="s">
        <v>136</v>
      </c>
      <c r="C18" s="213">
        <v>1653081</v>
      </c>
      <c r="D18" s="213">
        <v>1445266</v>
      </c>
      <c r="E18" s="214">
        <v>1169205</v>
      </c>
      <c r="F18" s="214">
        <v>1620672</v>
      </c>
      <c r="G18" s="214">
        <v>1740580</v>
      </c>
      <c r="H18" s="214">
        <v>1971887</v>
      </c>
      <c r="I18" s="214">
        <v>2493222</v>
      </c>
      <c r="J18" s="214">
        <v>2302242</v>
      </c>
      <c r="K18" s="215">
        <v>2197069</v>
      </c>
      <c r="L18" s="214">
        <v>2478714</v>
      </c>
      <c r="M18" s="214">
        <v>1948761</v>
      </c>
      <c r="N18" s="214">
        <v>1711183</v>
      </c>
      <c r="O18" s="213">
        <f>SUM(C18:N18)</f>
        <v>22731882</v>
      </c>
    </row>
    <row r="19" spans="1:16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93">
        <v>0</v>
      </c>
      <c r="J19" s="214"/>
      <c r="K19" s="215"/>
      <c r="L19" s="214">
        <v>3338</v>
      </c>
      <c r="M19" s="214"/>
      <c r="N19" s="214"/>
      <c r="O19" s="213">
        <f>SUM(C19:N19)</f>
        <v>3338</v>
      </c>
    </row>
    <row r="20" spans="1:16">
      <c r="A20" s="192" t="s">
        <v>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149400</v>
      </c>
      <c r="J20" s="210">
        <v>173800</v>
      </c>
      <c r="K20" s="210">
        <v>160400</v>
      </c>
      <c r="L20" s="210">
        <v>147000</v>
      </c>
      <c r="M20" s="210">
        <v>0</v>
      </c>
      <c r="N20" s="210">
        <v>0</v>
      </c>
      <c r="O20" s="209"/>
    </row>
    <row r="21" spans="1:16">
      <c r="A21" s="195" t="s">
        <v>147</v>
      </c>
      <c r="B21" s="195" t="s">
        <v>133</v>
      </c>
      <c r="C21" s="209">
        <v>267600</v>
      </c>
      <c r="D21" s="209">
        <v>248000</v>
      </c>
      <c r="E21" s="210">
        <v>156400</v>
      </c>
      <c r="F21" s="210">
        <v>266000</v>
      </c>
      <c r="G21" s="210">
        <v>299800</v>
      </c>
      <c r="H21" s="210">
        <v>337400</v>
      </c>
      <c r="I21" s="210">
        <v>183600</v>
      </c>
      <c r="J21" s="210">
        <v>206000</v>
      </c>
      <c r="K21" s="210">
        <v>189000</v>
      </c>
      <c r="L21" s="210">
        <v>181800</v>
      </c>
      <c r="M21" s="210">
        <v>334200</v>
      </c>
      <c r="N21" s="210">
        <v>281600</v>
      </c>
      <c r="O21" s="209"/>
    </row>
    <row r="22" spans="1:16">
      <c r="A22" s="195" t="s">
        <v>521</v>
      </c>
      <c r="B22" s="195" t="s">
        <v>134</v>
      </c>
      <c r="C22" s="209">
        <v>50600</v>
      </c>
      <c r="D22" s="209">
        <v>37200</v>
      </c>
      <c r="E22" s="210">
        <v>26000</v>
      </c>
      <c r="F22" s="210">
        <v>49200</v>
      </c>
      <c r="G22" s="210">
        <v>43200</v>
      </c>
      <c r="H22" s="210">
        <v>47400</v>
      </c>
      <c r="I22" s="210">
        <v>67400</v>
      </c>
      <c r="J22" s="210">
        <v>49600</v>
      </c>
      <c r="K22" s="210">
        <v>55800</v>
      </c>
      <c r="L22" s="210">
        <v>46600</v>
      </c>
      <c r="M22" s="210">
        <v>46200</v>
      </c>
      <c r="N22" s="210">
        <v>53400</v>
      </c>
      <c r="O22" s="209"/>
    </row>
    <row r="23" spans="1:16">
      <c r="A23" s="291" t="s">
        <v>478</v>
      </c>
      <c r="B23" s="195" t="s">
        <v>135</v>
      </c>
      <c r="C23" s="209">
        <v>220600</v>
      </c>
      <c r="D23" s="209">
        <v>199800</v>
      </c>
      <c r="E23" s="210">
        <v>214400</v>
      </c>
      <c r="F23" s="210">
        <v>218800</v>
      </c>
      <c r="G23" s="210">
        <v>245800</v>
      </c>
      <c r="H23" s="210">
        <v>264200</v>
      </c>
      <c r="I23" s="210">
        <v>288000</v>
      </c>
      <c r="J23" s="210">
        <v>249400</v>
      </c>
      <c r="K23" s="210">
        <v>237200</v>
      </c>
      <c r="L23" s="210">
        <v>263600</v>
      </c>
      <c r="M23" s="210">
        <v>248400</v>
      </c>
      <c r="N23" s="210">
        <v>215800</v>
      </c>
      <c r="O23" s="209"/>
    </row>
    <row r="24" spans="1:16">
      <c r="A24" s="292" t="s">
        <v>482</v>
      </c>
      <c r="B24" s="192" t="s">
        <v>212</v>
      </c>
      <c r="C24" s="209">
        <f>SUM(C20:C23)</f>
        <v>538800</v>
      </c>
      <c r="D24" s="209">
        <f t="shared" ref="D24:N24" si="2">SUM(D20:D23)</f>
        <v>485000</v>
      </c>
      <c r="E24" s="209">
        <f t="shared" si="2"/>
        <v>396800</v>
      </c>
      <c r="F24" s="209">
        <f t="shared" si="2"/>
        <v>534000</v>
      </c>
      <c r="G24" s="209">
        <f t="shared" si="2"/>
        <v>588800</v>
      </c>
      <c r="H24" s="209">
        <f t="shared" si="2"/>
        <v>649000</v>
      </c>
      <c r="I24" s="209">
        <f>SUM(I20:I23)</f>
        <v>688400</v>
      </c>
      <c r="J24" s="209">
        <f>SUM(J20:J23)</f>
        <v>678800</v>
      </c>
      <c r="K24" s="209">
        <f t="shared" si="2"/>
        <v>642400</v>
      </c>
      <c r="L24" s="209">
        <f t="shared" si="2"/>
        <v>639000</v>
      </c>
      <c r="M24" s="209">
        <f t="shared" si="2"/>
        <v>628800</v>
      </c>
      <c r="N24" s="209">
        <f t="shared" si="2"/>
        <v>550800</v>
      </c>
      <c r="O24" s="209">
        <f>SUM(C24:N24)</f>
        <v>7020600</v>
      </c>
    </row>
    <row r="25" spans="1:16">
      <c r="A25" s="292" t="s">
        <v>522</v>
      </c>
      <c r="B25" s="195" t="s">
        <v>575</v>
      </c>
      <c r="C25" s="297">
        <v>19000</v>
      </c>
      <c r="D25" s="209">
        <v>-7000</v>
      </c>
      <c r="E25" s="297">
        <v>12800</v>
      </c>
      <c r="F25" s="209">
        <v>-5800</v>
      </c>
      <c r="G25" s="297">
        <v>37400</v>
      </c>
      <c r="H25" s="209">
        <v>-87200</v>
      </c>
      <c r="I25" s="311">
        <v>5400</v>
      </c>
      <c r="J25" s="308">
        <v>43800</v>
      </c>
      <c r="K25" s="308">
        <v>45600</v>
      </c>
      <c r="L25" s="210">
        <v>42600</v>
      </c>
      <c r="M25" s="308">
        <v>39000</v>
      </c>
      <c r="N25" s="210">
        <v>-7600</v>
      </c>
      <c r="O25" s="209"/>
    </row>
    <row r="26" spans="1:16">
      <c r="A26" s="294" t="s">
        <v>520</v>
      </c>
      <c r="B26" s="195" t="s">
        <v>136</v>
      </c>
      <c r="C26" s="209">
        <v>1307428</v>
      </c>
      <c r="D26" s="209">
        <v>1206548</v>
      </c>
      <c r="E26" s="210">
        <v>959869</v>
      </c>
      <c r="F26" s="210">
        <v>1297483</v>
      </c>
      <c r="G26" s="210">
        <v>1413543</v>
      </c>
      <c r="H26" s="210">
        <v>1541461</v>
      </c>
      <c r="I26" s="210">
        <v>2030912</v>
      </c>
      <c r="J26" s="210">
        <v>2066055</v>
      </c>
      <c r="K26" s="210">
        <v>1954492</v>
      </c>
      <c r="L26" s="210">
        <v>1911799</v>
      </c>
      <c r="M26" s="210">
        <v>1514354</v>
      </c>
      <c r="N26" s="210">
        <v>1342744</v>
      </c>
      <c r="O26" s="209">
        <f>SUM(C26:N26)</f>
        <v>18546688</v>
      </c>
    </row>
    <row r="27" spans="1:16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97">
        <v>76695</v>
      </c>
      <c r="J27" s="210"/>
      <c r="K27" s="210"/>
      <c r="L27" s="210">
        <v>41129</v>
      </c>
      <c r="M27" s="210"/>
      <c r="N27" s="210"/>
      <c r="O27" s="209">
        <f>SUM(C27:N27)</f>
        <v>117824</v>
      </c>
    </row>
    <row r="28" spans="1:16">
      <c r="A28" s="366" t="s">
        <v>389</v>
      </c>
      <c r="B28" s="198" t="s">
        <v>206</v>
      </c>
      <c r="C28" s="216">
        <f>C8+C16+C24</f>
        <v>1589200</v>
      </c>
      <c r="D28" s="216">
        <f t="shared" ref="D28:N28" si="3">D8+D16+D24</f>
        <v>1375200</v>
      </c>
      <c r="E28" s="216">
        <f t="shared" si="3"/>
        <v>1097400</v>
      </c>
      <c r="F28" s="216">
        <f t="shared" si="3"/>
        <v>1539600</v>
      </c>
      <c r="G28" s="216">
        <f t="shared" si="3"/>
        <v>1700400</v>
      </c>
      <c r="H28" s="216">
        <f t="shared" si="3"/>
        <v>1922000</v>
      </c>
      <c r="I28" s="216">
        <f t="shared" si="3"/>
        <v>2002600</v>
      </c>
      <c r="J28" s="216">
        <f t="shared" si="3"/>
        <v>1909400</v>
      </c>
      <c r="K28" s="216">
        <f t="shared" si="3"/>
        <v>1830200</v>
      </c>
      <c r="L28" s="216">
        <f t="shared" si="3"/>
        <v>1932200</v>
      </c>
      <c r="M28" s="216">
        <f t="shared" si="3"/>
        <v>1871000</v>
      </c>
      <c r="N28" s="216">
        <f t="shared" si="3"/>
        <v>1618800</v>
      </c>
      <c r="O28" s="229">
        <f>SUM(C28:N28)</f>
        <v>20388000</v>
      </c>
    </row>
    <row r="29" spans="1:16">
      <c r="A29" s="367"/>
      <c r="B29" s="198" t="s">
        <v>207</v>
      </c>
      <c r="C29" s="216">
        <f>C10+C18+C26</f>
        <v>4029184</v>
      </c>
      <c r="D29" s="216">
        <f t="shared" ref="D29:N29" si="4">D10+D18+D26</f>
        <v>3598822</v>
      </c>
      <c r="E29" s="216">
        <f t="shared" si="4"/>
        <v>2860986</v>
      </c>
      <c r="F29" s="216">
        <f t="shared" si="4"/>
        <v>3924298</v>
      </c>
      <c r="G29" s="216">
        <f t="shared" si="4"/>
        <v>4275346</v>
      </c>
      <c r="H29" s="216">
        <f t="shared" si="4"/>
        <v>4758885</v>
      </c>
      <c r="I29" s="216">
        <f t="shared" si="4"/>
        <v>6110760</v>
      </c>
      <c r="J29" s="216">
        <f t="shared" si="4"/>
        <v>6135816</v>
      </c>
      <c r="K29" s="216">
        <f t="shared" si="4"/>
        <v>5881632</v>
      </c>
      <c r="L29" s="216">
        <f t="shared" si="4"/>
        <v>6048374</v>
      </c>
      <c r="M29" s="216">
        <f t="shared" si="4"/>
        <v>4700436</v>
      </c>
      <c r="N29" s="216">
        <f t="shared" si="4"/>
        <v>4126143</v>
      </c>
      <c r="O29" s="229">
        <f>SUM(C29:N29)</f>
        <v>56450682</v>
      </c>
      <c r="P29" s="323">
        <f>O29+O66+O55</f>
        <v>59285695</v>
      </c>
    </row>
    <row r="30" spans="1:16">
      <c r="A30" s="377" t="s">
        <v>593</v>
      </c>
      <c r="B30" s="378"/>
      <c r="C30" s="287" t="s">
        <v>576</v>
      </c>
      <c r="D30" s="287" t="s">
        <v>580</v>
      </c>
      <c r="E30" s="287" t="s">
        <v>583</v>
      </c>
      <c r="F30" s="287" t="s">
        <v>588</v>
      </c>
      <c r="G30" s="287" t="s">
        <v>591</v>
      </c>
      <c r="H30" s="287" t="s">
        <v>596</v>
      </c>
      <c r="I30" s="287" t="s">
        <v>601</v>
      </c>
      <c r="J30" s="287" t="s">
        <v>604</v>
      </c>
      <c r="K30" s="287" t="s">
        <v>608</v>
      </c>
      <c r="L30" s="287" t="s">
        <v>612</v>
      </c>
      <c r="M30" s="287" t="s">
        <v>613</v>
      </c>
      <c r="N30" s="287" t="s">
        <v>617</v>
      </c>
      <c r="O30" s="208"/>
    </row>
    <row r="31" spans="1:16">
      <c r="A31" s="196" t="s">
        <v>4</v>
      </c>
      <c r="B31" s="197" t="s">
        <v>138</v>
      </c>
      <c r="C31" s="213">
        <v>9977</v>
      </c>
      <c r="D31" s="213">
        <v>10752</v>
      </c>
      <c r="E31" s="213">
        <v>9559</v>
      </c>
      <c r="F31" s="213">
        <v>11093</v>
      </c>
      <c r="G31" s="214">
        <v>10647</v>
      </c>
      <c r="H31" s="214">
        <v>10575</v>
      </c>
      <c r="I31" s="214">
        <v>11160</v>
      </c>
      <c r="J31" s="214">
        <v>10052</v>
      </c>
      <c r="K31" s="214">
        <v>10404</v>
      </c>
      <c r="L31" s="214">
        <v>7989</v>
      </c>
      <c r="M31" s="214">
        <v>10233</v>
      </c>
      <c r="N31" s="214">
        <v>11760</v>
      </c>
      <c r="O31" s="213">
        <f>SUM(C31:N31)</f>
        <v>124201</v>
      </c>
    </row>
    <row r="32" spans="1:16">
      <c r="A32" s="199" t="s">
        <v>149</v>
      </c>
      <c r="B32" s="197" t="s">
        <v>139</v>
      </c>
      <c r="C32" s="213">
        <v>128004</v>
      </c>
      <c r="D32" s="213">
        <v>137807</v>
      </c>
      <c r="E32" s="213">
        <v>122716</v>
      </c>
      <c r="F32" s="213">
        <v>142121</v>
      </c>
      <c r="G32" s="214">
        <v>136480</v>
      </c>
      <c r="H32" s="214">
        <v>135568</v>
      </c>
      <c r="I32" s="214">
        <v>142969</v>
      </c>
      <c r="J32" s="214">
        <v>128953</v>
      </c>
      <c r="K32" s="214">
        <v>133405</v>
      </c>
      <c r="L32" s="214">
        <v>102855</v>
      </c>
      <c r="M32" s="214">
        <v>131243</v>
      </c>
      <c r="N32" s="214">
        <v>150559</v>
      </c>
      <c r="O32" s="213">
        <f>SUM(C32:N32)</f>
        <v>1592680</v>
      </c>
    </row>
    <row r="33" spans="1:15">
      <c r="A33" s="192" t="s">
        <v>5</v>
      </c>
      <c r="B33" s="195" t="s">
        <v>138</v>
      </c>
      <c r="C33" s="209">
        <v>12281</v>
      </c>
      <c r="D33" s="209">
        <v>14616</v>
      </c>
      <c r="E33" s="209">
        <v>11503</v>
      </c>
      <c r="F33" s="209">
        <v>12922</v>
      </c>
      <c r="G33" s="210">
        <v>12404</v>
      </c>
      <c r="H33" s="210">
        <v>13725</v>
      </c>
      <c r="I33" s="210">
        <v>16642</v>
      </c>
      <c r="J33" s="210">
        <v>16311</v>
      </c>
      <c r="K33" s="210">
        <v>16331</v>
      </c>
      <c r="L33" s="210">
        <v>13357</v>
      </c>
      <c r="M33" s="210">
        <v>17630</v>
      </c>
      <c r="N33" s="210">
        <v>16134</v>
      </c>
      <c r="O33" s="209">
        <f t="shared" ref="O33:O46" si="5">SUM(C33:N33)</f>
        <v>173856</v>
      </c>
    </row>
    <row r="34" spans="1:15">
      <c r="A34" s="200" t="s">
        <v>150</v>
      </c>
      <c r="B34" s="195" t="s">
        <v>139</v>
      </c>
      <c r="C34" s="209">
        <v>160541</v>
      </c>
      <c r="D34" s="209">
        <v>190078</v>
      </c>
      <c r="E34" s="209">
        <v>150699</v>
      </c>
      <c r="F34" s="209">
        <v>168649</v>
      </c>
      <c r="G34" s="210">
        <v>162097</v>
      </c>
      <c r="H34" s="210">
        <v>178808</v>
      </c>
      <c r="I34" s="210">
        <v>215707</v>
      </c>
      <c r="J34" s="210">
        <v>211521</v>
      </c>
      <c r="K34" s="210">
        <v>211774</v>
      </c>
      <c r="L34" s="210">
        <v>174152</v>
      </c>
      <c r="M34" s="210">
        <v>228205</v>
      </c>
      <c r="N34" s="210">
        <v>209281</v>
      </c>
      <c r="O34" s="209">
        <f t="shared" si="5"/>
        <v>2261512</v>
      </c>
    </row>
    <row r="35" spans="1:15">
      <c r="A35" s="196" t="s">
        <v>6</v>
      </c>
      <c r="B35" s="197" t="s">
        <v>138</v>
      </c>
      <c r="C35" s="213">
        <v>6833</v>
      </c>
      <c r="D35" s="213">
        <v>7149</v>
      </c>
      <c r="E35" s="213">
        <v>4775</v>
      </c>
      <c r="F35" s="213">
        <v>7705</v>
      </c>
      <c r="G35" s="214">
        <v>7260</v>
      </c>
      <c r="H35" s="214">
        <v>8041</v>
      </c>
      <c r="I35" s="214">
        <v>8518</v>
      </c>
      <c r="J35" s="214">
        <v>5042</v>
      </c>
      <c r="K35" s="214">
        <v>5296</v>
      </c>
      <c r="L35" s="214">
        <v>6822</v>
      </c>
      <c r="M35" s="214">
        <v>10673</v>
      </c>
      <c r="N35" s="214">
        <v>8603</v>
      </c>
      <c r="O35" s="213">
        <f t="shared" si="5"/>
        <v>86717</v>
      </c>
    </row>
    <row r="36" spans="1:15">
      <c r="A36" s="199" t="s">
        <v>151</v>
      </c>
      <c r="B36" s="197" t="s">
        <v>139</v>
      </c>
      <c r="C36" s="213">
        <v>88233</v>
      </c>
      <c r="D36" s="213">
        <v>92229</v>
      </c>
      <c r="E36" s="213">
        <v>62198</v>
      </c>
      <c r="F36" s="213">
        <v>99263</v>
      </c>
      <c r="G36" s="214">
        <v>93633</v>
      </c>
      <c r="H36" s="214">
        <v>103513</v>
      </c>
      <c r="I36" s="214">
        <v>109548</v>
      </c>
      <c r="J36" s="214">
        <v>65576</v>
      </c>
      <c r="K36" s="214">
        <v>68789</v>
      </c>
      <c r="L36" s="214">
        <v>88092</v>
      </c>
      <c r="M36" s="214">
        <v>136809</v>
      </c>
      <c r="N36" s="214">
        <v>110623</v>
      </c>
      <c r="O36" s="213">
        <f t="shared" si="5"/>
        <v>1118506</v>
      </c>
    </row>
    <row r="37" spans="1:15">
      <c r="A37" s="192" t="s">
        <v>7</v>
      </c>
      <c r="B37" s="195" t="s">
        <v>138</v>
      </c>
      <c r="C37" s="209">
        <v>2310</v>
      </c>
      <c r="D37" s="209">
        <v>2321</v>
      </c>
      <c r="E37" s="209">
        <v>1311</v>
      </c>
      <c r="F37" s="209">
        <v>2371</v>
      </c>
      <c r="G37" s="210">
        <v>2148</v>
      </c>
      <c r="H37" s="210">
        <v>2572</v>
      </c>
      <c r="I37" s="210">
        <v>3429</v>
      </c>
      <c r="J37" s="210">
        <v>2778</v>
      </c>
      <c r="K37" s="210">
        <v>1688</v>
      </c>
      <c r="L37" s="210">
        <v>1567</v>
      </c>
      <c r="M37" s="210">
        <v>2568</v>
      </c>
      <c r="N37" s="210">
        <v>2864</v>
      </c>
      <c r="O37" s="209">
        <f t="shared" si="5"/>
        <v>27927</v>
      </c>
    </row>
    <row r="38" spans="1:15">
      <c r="A38" s="195" t="s">
        <v>152</v>
      </c>
      <c r="B38" s="195" t="s">
        <v>139</v>
      </c>
      <c r="C38" s="209">
        <v>30070</v>
      </c>
      <c r="D38" s="209">
        <v>30209</v>
      </c>
      <c r="E38" s="209">
        <v>17433</v>
      </c>
      <c r="F38" s="209">
        <v>30842</v>
      </c>
      <c r="G38" s="210">
        <v>28021</v>
      </c>
      <c r="H38" s="210">
        <v>33385</v>
      </c>
      <c r="I38" s="210">
        <v>44225</v>
      </c>
      <c r="J38" s="210">
        <v>35990</v>
      </c>
      <c r="K38" s="210">
        <v>22201</v>
      </c>
      <c r="L38" s="210">
        <v>20672</v>
      </c>
      <c r="M38" s="210">
        <v>33333</v>
      </c>
      <c r="N38" s="210">
        <v>37078</v>
      </c>
      <c r="O38" s="209">
        <f t="shared" si="5"/>
        <v>363459</v>
      </c>
    </row>
    <row r="39" spans="1:15">
      <c r="A39" s="196" t="s">
        <v>8</v>
      </c>
      <c r="B39" s="197" t="s">
        <v>138</v>
      </c>
      <c r="C39" s="213">
        <v>0</v>
      </c>
      <c r="D39" s="213">
        <v>0</v>
      </c>
      <c r="E39" s="213">
        <v>50</v>
      </c>
      <c r="F39" s="213">
        <v>58</v>
      </c>
      <c r="G39" s="214">
        <v>42</v>
      </c>
      <c r="H39" s="214">
        <v>51</v>
      </c>
      <c r="I39" s="214">
        <v>127</v>
      </c>
      <c r="J39" s="214">
        <v>568</v>
      </c>
      <c r="K39" s="214">
        <v>541</v>
      </c>
      <c r="L39" s="214">
        <v>404</v>
      </c>
      <c r="M39" s="214">
        <v>642</v>
      </c>
      <c r="N39" s="214">
        <v>477</v>
      </c>
      <c r="O39" s="213">
        <f t="shared" si="5"/>
        <v>2960</v>
      </c>
    </row>
    <row r="40" spans="1:15">
      <c r="A40" s="197" t="s">
        <v>153</v>
      </c>
      <c r="B40" s="197" t="s">
        <v>139</v>
      </c>
      <c r="C40" s="219">
        <v>196</v>
      </c>
      <c r="D40" s="219">
        <v>196</v>
      </c>
      <c r="E40" s="214">
        <v>714</v>
      </c>
      <c r="F40" s="214">
        <v>814</v>
      </c>
      <c r="G40" s="214">
        <v>616</v>
      </c>
      <c r="H40" s="214">
        <v>726</v>
      </c>
      <c r="I40" s="214">
        <v>1688</v>
      </c>
      <c r="J40" s="214">
        <v>7266</v>
      </c>
      <c r="K40" s="214">
        <v>6925</v>
      </c>
      <c r="L40" s="214">
        <v>5191</v>
      </c>
      <c r="M40" s="214">
        <v>8202</v>
      </c>
      <c r="N40" s="214">
        <v>6115</v>
      </c>
      <c r="O40" s="213">
        <f t="shared" si="5"/>
        <v>38649</v>
      </c>
    </row>
    <row r="41" spans="1:15">
      <c r="A41" s="192" t="s">
        <v>21</v>
      </c>
      <c r="B41" s="195" t="s">
        <v>138</v>
      </c>
      <c r="C41" s="218">
        <v>2254</v>
      </c>
      <c r="D41" s="218">
        <v>916</v>
      </c>
      <c r="E41" s="210">
        <v>503</v>
      </c>
      <c r="F41" s="210">
        <v>695</v>
      </c>
      <c r="G41" s="210">
        <v>747</v>
      </c>
      <c r="H41" s="210">
        <v>922</v>
      </c>
      <c r="I41" s="210">
        <v>707</v>
      </c>
      <c r="J41" s="210">
        <v>639</v>
      </c>
      <c r="K41" s="210">
        <v>585</v>
      </c>
      <c r="L41" s="210">
        <v>477</v>
      </c>
      <c r="M41" s="210">
        <v>444</v>
      </c>
      <c r="N41" s="210">
        <v>657</v>
      </c>
      <c r="O41" s="209">
        <f t="shared" si="5"/>
        <v>9546</v>
      </c>
    </row>
    <row r="42" spans="1:15">
      <c r="A42" s="200" t="s">
        <v>154</v>
      </c>
      <c r="B42" s="195" t="s">
        <v>139</v>
      </c>
      <c r="C42" s="218">
        <v>28594</v>
      </c>
      <c r="D42" s="218">
        <v>11668</v>
      </c>
      <c r="E42" s="210">
        <v>6444</v>
      </c>
      <c r="F42" s="210">
        <v>8873</v>
      </c>
      <c r="G42" s="210">
        <v>9531</v>
      </c>
      <c r="H42" s="210">
        <v>11744</v>
      </c>
      <c r="I42" s="210">
        <v>9025</v>
      </c>
      <c r="J42" s="210">
        <v>8165</v>
      </c>
      <c r="K42" s="210">
        <v>7481</v>
      </c>
      <c r="L42" s="210">
        <v>6115</v>
      </c>
      <c r="M42" s="210">
        <v>5697</v>
      </c>
      <c r="N42" s="210">
        <v>8393</v>
      </c>
      <c r="O42" s="209">
        <f t="shared" si="5"/>
        <v>121730</v>
      </c>
    </row>
    <row r="43" spans="1:15">
      <c r="A43" s="196" t="s">
        <v>191</v>
      </c>
      <c r="B43" s="197" t="s">
        <v>138</v>
      </c>
      <c r="C43" s="213">
        <v>3374</v>
      </c>
      <c r="D43" s="213">
        <v>3701</v>
      </c>
      <c r="E43" s="213">
        <v>3188</v>
      </c>
      <c r="F43" s="213">
        <v>3033</v>
      </c>
      <c r="G43" s="214">
        <v>4012</v>
      </c>
      <c r="H43" s="214">
        <v>3985</v>
      </c>
      <c r="I43" s="214">
        <v>6083</v>
      </c>
      <c r="J43" s="214">
        <v>4294</v>
      </c>
      <c r="K43" s="214">
        <v>5302</v>
      </c>
      <c r="L43" s="214">
        <v>4696</v>
      </c>
      <c r="M43" s="214">
        <v>5537</v>
      </c>
      <c r="N43" s="214">
        <v>7961</v>
      </c>
      <c r="O43" s="213">
        <f t="shared" si="5"/>
        <v>55166</v>
      </c>
    </row>
    <row r="44" spans="1:15">
      <c r="A44" s="199" t="s">
        <v>155</v>
      </c>
      <c r="B44" s="197" t="s">
        <v>139</v>
      </c>
      <c r="C44" s="219">
        <v>44476</v>
      </c>
      <c r="D44" s="219">
        <v>48613</v>
      </c>
      <c r="E44" s="214">
        <v>42123</v>
      </c>
      <c r="F44" s="214">
        <v>40163</v>
      </c>
      <c r="G44" s="214">
        <v>52547</v>
      </c>
      <c r="H44" s="214">
        <v>52205</v>
      </c>
      <c r="I44" s="214">
        <v>78745</v>
      </c>
      <c r="J44" s="214">
        <v>56114</v>
      </c>
      <c r="K44" s="214">
        <v>68864</v>
      </c>
      <c r="L44" s="214">
        <v>61199</v>
      </c>
      <c r="M44" s="214">
        <v>71838</v>
      </c>
      <c r="N44" s="214">
        <v>102501</v>
      </c>
      <c r="O44" s="213">
        <f t="shared" si="5"/>
        <v>719388</v>
      </c>
    </row>
    <row r="45" spans="1:15">
      <c r="A45" s="192" t="s">
        <v>192</v>
      </c>
      <c r="B45" s="195" t="s">
        <v>138</v>
      </c>
      <c r="C45" s="209">
        <v>660</v>
      </c>
      <c r="D45" s="209">
        <v>644</v>
      </c>
      <c r="E45" s="209">
        <v>686</v>
      </c>
      <c r="F45" s="209">
        <v>670</v>
      </c>
      <c r="G45" s="210">
        <v>634</v>
      </c>
      <c r="H45" s="210">
        <v>864</v>
      </c>
      <c r="I45" s="210">
        <v>841</v>
      </c>
      <c r="J45" s="210">
        <v>1126</v>
      </c>
      <c r="K45" s="210">
        <v>1381</v>
      </c>
      <c r="L45" s="210">
        <v>1097</v>
      </c>
      <c r="M45" s="210">
        <v>1358</v>
      </c>
      <c r="N45" s="210">
        <v>1279</v>
      </c>
      <c r="O45" s="209">
        <f t="shared" si="5"/>
        <v>11240</v>
      </c>
    </row>
    <row r="46" spans="1:15">
      <c r="A46" s="195" t="s">
        <v>156</v>
      </c>
      <c r="B46" s="195" t="s">
        <v>139</v>
      </c>
      <c r="C46" s="218">
        <v>8430</v>
      </c>
      <c r="D46" s="218">
        <v>8227</v>
      </c>
      <c r="E46" s="210">
        <v>8759</v>
      </c>
      <c r="F46" s="210">
        <v>8556</v>
      </c>
      <c r="G46" s="210">
        <v>8101</v>
      </c>
      <c r="H46" s="210">
        <v>11011</v>
      </c>
      <c r="I46" s="210">
        <v>10720</v>
      </c>
      <c r="J46" s="210">
        <v>14325</v>
      </c>
      <c r="K46" s="210">
        <v>17551</v>
      </c>
      <c r="L46" s="210">
        <v>13959</v>
      </c>
      <c r="M46" s="210">
        <v>17260</v>
      </c>
      <c r="N46" s="210">
        <v>16261</v>
      </c>
      <c r="O46" s="209">
        <f t="shared" si="5"/>
        <v>143160</v>
      </c>
    </row>
    <row r="47" spans="1:15">
      <c r="A47" s="366" t="s">
        <v>389</v>
      </c>
      <c r="B47" s="198" t="s">
        <v>208</v>
      </c>
      <c r="C47" s="220">
        <f>SUM(C31,C33,C35,C37,C39,C41,C43,C45)</f>
        <v>37689</v>
      </c>
      <c r="D47" s="220">
        <f t="shared" ref="D47:N48" si="6">SUM(D31,D33,D35,D37,D39,D41,D43,D45)</f>
        <v>40099</v>
      </c>
      <c r="E47" s="220">
        <f t="shared" si="6"/>
        <v>31575</v>
      </c>
      <c r="F47" s="220">
        <f t="shared" si="6"/>
        <v>38547</v>
      </c>
      <c r="G47" s="220">
        <f t="shared" si="6"/>
        <v>37894</v>
      </c>
      <c r="H47" s="220">
        <f t="shared" si="6"/>
        <v>40735</v>
      </c>
      <c r="I47" s="220">
        <f t="shared" si="6"/>
        <v>47507</v>
      </c>
      <c r="J47" s="220">
        <f>SUM(J31,J33,J35,J37,J39,J41,J43,J45)</f>
        <v>40810</v>
      </c>
      <c r="K47" s="220">
        <f t="shared" si="6"/>
        <v>41528</v>
      </c>
      <c r="L47" s="220">
        <f t="shared" si="6"/>
        <v>36409</v>
      </c>
      <c r="M47" s="220">
        <f t="shared" si="6"/>
        <v>49085</v>
      </c>
      <c r="N47" s="220">
        <f t="shared" si="6"/>
        <v>49735</v>
      </c>
      <c r="O47" s="229">
        <f>SUM(C47:N47)</f>
        <v>491613</v>
      </c>
    </row>
    <row r="48" spans="1:15">
      <c r="A48" s="367"/>
      <c r="B48" s="198" t="s">
        <v>209</v>
      </c>
      <c r="C48" s="220">
        <f>SUM(C32,C34,C36,C38,C40,C42,C44,C46)</f>
        <v>488544</v>
      </c>
      <c r="D48" s="220">
        <f t="shared" si="6"/>
        <v>519027</v>
      </c>
      <c r="E48" s="220">
        <f t="shared" si="6"/>
        <v>411086</v>
      </c>
      <c r="F48" s="220">
        <f t="shared" si="6"/>
        <v>499281</v>
      </c>
      <c r="G48" s="220">
        <f t="shared" si="6"/>
        <v>491026</v>
      </c>
      <c r="H48" s="220">
        <f t="shared" si="6"/>
        <v>526960</v>
      </c>
      <c r="I48" s="220">
        <f t="shared" si="6"/>
        <v>612627</v>
      </c>
      <c r="J48" s="220">
        <f t="shared" si="6"/>
        <v>527910</v>
      </c>
      <c r="K48" s="220">
        <f t="shared" si="6"/>
        <v>536990</v>
      </c>
      <c r="L48" s="220">
        <f t="shared" si="6"/>
        <v>472235</v>
      </c>
      <c r="M48" s="220">
        <f t="shared" si="6"/>
        <v>632587</v>
      </c>
      <c r="N48" s="220">
        <f t="shared" si="6"/>
        <v>640811</v>
      </c>
      <c r="O48" s="229">
        <f>SUM(C48:N48)</f>
        <v>6359084</v>
      </c>
    </row>
    <row r="49" spans="1:15">
      <c r="A49" s="377" t="s">
        <v>578</v>
      </c>
      <c r="B49" s="378"/>
      <c r="C49" s="287" t="s">
        <v>579</v>
      </c>
      <c r="D49" s="309" t="s">
        <v>582</v>
      </c>
      <c r="E49" s="309" t="s">
        <v>585</v>
      </c>
      <c r="F49" s="309" t="s">
        <v>589</v>
      </c>
      <c r="G49" s="309" t="s">
        <v>592</v>
      </c>
      <c r="H49" s="309" t="s">
        <v>597</v>
      </c>
      <c r="I49" s="309" t="s">
        <v>602</v>
      </c>
      <c r="J49" s="309" t="s">
        <v>605</v>
      </c>
      <c r="K49" s="309" t="s">
        <v>606</v>
      </c>
      <c r="L49" s="221" t="s">
        <v>609</v>
      </c>
      <c r="M49" s="221" t="s">
        <v>614</v>
      </c>
      <c r="N49" s="221" t="s">
        <v>615</v>
      </c>
      <c r="O49" s="211"/>
    </row>
    <row r="50" spans="1:15">
      <c r="A50" s="368" t="s">
        <v>390</v>
      </c>
      <c r="B50" s="195" t="s">
        <v>140</v>
      </c>
      <c r="C50" s="222">
        <v>150</v>
      </c>
      <c r="D50" s="223">
        <v>58.87</v>
      </c>
      <c r="E50" s="223">
        <v>90.01</v>
      </c>
      <c r="F50" s="223">
        <v>94.55</v>
      </c>
      <c r="G50" s="222">
        <v>90</v>
      </c>
      <c r="H50" s="223">
        <v>60</v>
      </c>
      <c r="I50" s="223">
        <v>133.5</v>
      </c>
      <c r="J50" s="223">
        <v>165.72</v>
      </c>
      <c r="K50" s="223">
        <v>122.37</v>
      </c>
      <c r="L50" s="223">
        <v>110.58</v>
      </c>
      <c r="M50" s="223">
        <v>146.94999999999999</v>
      </c>
      <c r="N50" s="222">
        <v>60</v>
      </c>
      <c r="O50" s="225">
        <f t="shared" ref="O50:O55" si="7">SUM(C50:N50)</f>
        <v>1282.5500000000002</v>
      </c>
    </row>
    <row r="51" spans="1:15">
      <c r="A51" s="369"/>
      <c r="B51" s="195" t="s">
        <v>141</v>
      </c>
      <c r="C51" s="218">
        <v>4056</v>
      </c>
      <c r="D51" s="218">
        <v>1639</v>
      </c>
      <c r="E51" s="218">
        <v>2523</v>
      </c>
      <c r="F51" s="218">
        <v>2816</v>
      </c>
      <c r="G51" s="210">
        <v>2715</v>
      </c>
      <c r="H51" s="218">
        <v>1707</v>
      </c>
      <c r="I51" s="218">
        <v>3876</v>
      </c>
      <c r="J51" s="218">
        <v>4693</v>
      </c>
      <c r="K51" s="218">
        <v>3485</v>
      </c>
      <c r="L51" s="218">
        <v>3074</v>
      </c>
      <c r="M51" s="218">
        <v>4145</v>
      </c>
      <c r="N51" s="210">
        <v>1722</v>
      </c>
      <c r="O51" s="225">
        <f t="shared" si="7"/>
        <v>36451</v>
      </c>
    </row>
    <row r="52" spans="1:15">
      <c r="A52" s="370" t="s">
        <v>11</v>
      </c>
      <c r="B52" s="195" t="s">
        <v>140</v>
      </c>
      <c r="C52" s="222">
        <v>57.14</v>
      </c>
      <c r="D52" s="223">
        <v>0</v>
      </c>
      <c r="E52" s="223">
        <v>75.37</v>
      </c>
      <c r="F52" s="223">
        <v>79.3</v>
      </c>
      <c r="G52" s="222">
        <v>72.17</v>
      </c>
      <c r="H52" s="223">
        <v>80.849999999999994</v>
      </c>
      <c r="I52" s="222">
        <v>0</v>
      </c>
      <c r="J52" s="223">
        <v>133.16</v>
      </c>
      <c r="K52" s="223">
        <v>64.930000000000007</v>
      </c>
      <c r="L52" s="223">
        <v>119.97</v>
      </c>
      <c r="M52" s="223">
        <v>126.96</v>
      </c>
      <c r="N52" s="222">
        <v>61.8</v>
      </c>
      <c r="O52" s="225">
        <f t="shared" si="7"/>
        <v>871.65000000000009</v>
      </c>
    </row>
    <row r="53" spans="1:15">
      <c r="A53" s="369"/>
      <c r="B53" s="195" t="s">
        <v>141</v>
      </c>
      <c r="C53" s="218">
        <v>1366</v>
      </c>
      <c r="D53" s="218">
        <v>0</v>
      </c>
      <c r="E53" s="218">
        <v>1922</v>
      </c>
      <c r="F53" s="218">
        <v>2117</v>
      </c>
      <c r="G53" s="210">
        <v>1934</v>
      </c>
      <c r="H53" s="218">
        <v>2005</v>
      </c>
      <c r="I53" s="210">
        <v>0</v>
      </c>
      <c r="J53" s="218">
        <v>3228</v>
      </c>
      <c r="K53" s="218">
        <v>1571</v>
      </c>
      <c r="L53" s="218">
        <v>2955</v>
      </c>
      <c r="M53" s="218">
        <v>3129</v>
      </c>
      <c r="N53" s="210">
        <v>1557</v>
      </c>
      <c r="O53" s="225">
        <f t="shared" si="7"/>
        <v>21784</v>
      </c>
    </row>
    <row r="54" spans="1:15">
      <c r="A54" s="375" t="s">
        <v>389</v>
      </c>
      <c r="B54" s="198" t="s">
        <v>210</v>
      </c>
      <c r="C54" s="224">
        <f>C50+C52</f>
        <v>207.14</v>
      </c>
      <c r="D54" s="224">
        <f t="shared" ref="D54:N55" si="8">D50+D52</f>
        <v>58.87</v>
      </c>
      <c r="E54" s="224">
        <f t="shared" si="8"/>
        <v>165.38</v>
      </c>
      <c r="F54" s="224">
        <f t="shared" si="8"/>
        <v>173.85</v>
      </c>
      <c r="G54" s="224">
        <f t="shared" si="8"/>
        <v>162.17000000000002</v>
      </c>
      <c r="H54" s="224">
        <f t="shared" si="8"/>
        <v>140.85</v>
      </c>
      <c r="I54" s="224">
        <f t="shared" si="8"/>
        <v>133.5</v>
      </c>
      <c r="J54" s="224">
        <f t="shared" si="8"/>
        <v>298.88</v>
      </c>
      <c r="K54" s="224">
        <f t="shared" si="8"/>
        <v>187.3</v>
      </c>
      <c r="L54" s="224">
        <f t="shared" si="8"/>
        <v>230.55</v>
      </c>
      <c r="M54" s="224">
        <f t="shared" si="8"/>
        <v>273.90999999999997</v>
      </c>
      <c r="N54" s="224">
        <f t="shared" si="8"/>
        <v>121.8</v>
      </c>
      <c r="O54" s="234">
        <f t="shared" si="7"/>
        <v>2154.2000000000003</v>
      </c>
    </row>
    <row r="55" spans="1:15">
      <c r="A55" s="376"/>
      <c r="B55" s="198" t="s">
        <v>211</v>
      </c>
      <c r="C55" s="220">
        <f>C51+C53</f>
        <v>5422</v>
      </c>
      <c r="D55" s="220">
        <f t="shared" si="8"/>
        <v>1639</v>
      </c>
      <c r="E55" s="220">
        <f t="shared" si="8"/>
        <v>4445</v>
      </c>
      <c r="F55" s="220">
        <f t="shared" si="8"/>
        <v>4933</v>
      </c>
      <c r="G55" s="220">
        <f t="shared" si="8"/>
        <v>4649</v>
      </c>
      <c r="H55" s="220">
        <f t="shared" si="8"/>
        <v>3712</v>
      </c>
      <c r="I55" s="220">
        <f t="shared" si="8"/>
        <v>3876</v>
      </c>
      <c r="J55" s="220">
        <f t="shared" si="8"/>
        <v>7921</v>
      </c>
      <c r="K55" s="220">
        <f t="shared" si="8"/>
        <v>5056</v>
      </c>
      <c r="L55" s="220">
        <f t="shared" si="8"/>
        <v>6029</v>
      </c>
      <c r="M55" s="220">
        <f t="shared" si="8"/>
        <v>7274</v>
      </c>
      <c r="N55" s="220">
        <f t="shared" si="8"/>
        <v>3279</v>
      </c>
      <c r="O55" s="229">
        <f t="shared" si="7"/>
        <v>58235</v>
      </c>
    </row>
    <row r="56" spans="1:15">
      <c r="A56" s="377" t="s">
        <v>594</v>
      </c>
      <c r="B56" s="378"/>
      <c r="C56" s="230" t="s">
        <v>577</v>
      </c>
      <c r="D56" s="230" t="s">
        <v>581</v>
      </c>
      <c r="E56" s="286" t="s">
        <v>584</v>
      </c>
      <c r="F56" s="286" t="s">
        <v>587</v>
      </c>
      <c r="G56" s="286" t="s">
        <v>590</v>
      </c>
      <c r="H56" s="286" t="s">
        <v>595</v>
      </c>
      <c r="I56" s="286" t="s">
        <v>600</v>
      </c>
      <c r="J56" s="286" t="s">
        <v>603</v>
      </c>
      <c r="K56" s="286" t="s">
        <v>607</v>
      </c>
      <c r="L56" s="286" t="s">
        <v>610</v>
      </c>
      <c r="M56" s="286" t="s">
        <v>611</v>
      </c>
      <c r="N56" s="286" t="s">
        <v>616</v>
      </c>
      <c r="O56" s="211"/>
    </row>
    <row r="57" spans="1:15">
      <c r="A57" s="371" t="s">
        <v>12</v>
      </c>
      <c r="B57" s="197" t="s">
        <v>138</v>
      </c>
      <c r="C57" s="219">
        <v>4971</v>
      </c>
      <c r="D57" s="219">
        <v>4289</v>
      </c>
      <c r="E57" s="214">
        <v>2537</v>
      </c>
      <c r="F57" s="214">
        <v>5308</v>
      </c>
      <c r="G57" s="214">
        <v>4482</v>
      </c>
      <c r="H57" s="214">
        <v>4863</v>
      </c>
      <c r="I57" s="214">
        <v>4411</v>
      </c>
      <c r="J57" s="214">
        <v>1492</v>
      </c>
      <c r="K57" s="214">
        <v>1124</v>
      </c>
      <c r="L57" s="214">
        <v>2305</v>
      </c>
      <c r="M57" s="214">
        <v>3157</v>
      </c>
      <c r="N57" s="214">
        <v>4334</v>
      </c>
      <c r="O57" s="213">
        <f t="shared" ref="O57:O64" si="9">SUM(C57:N57)</f>
        <v>43273</v>
      </c>
    </row>
    <row r="58" spans="1:15">
      <c r="A58" s="369"/>
      <c r="B58" s="197" t="s">
        <v>13</v>
      </c>
      <c r="C58" s="219">
        <v>76008</v>
      </c>
      <c r="D58" s="219">
        <v>66874</v>
      </c>
      <c r="E58" s="214">
        <v>39777</v>
      </c>
      <c r="F58" s="214">
        <v>84725</v>
      </c>
      <c r="G58" s="214">
        <v>71733</v>
      </c>
      <c r="H58" s="214">
        <v>77813</v>
      </c>
      <c r="I58" s="214">
        <v>70600</v>
      </c>
      <c r="J58" s="214">
        <v>23595</v>
      </c>
      <c r="K58" s="214">
        <v>17425</v>
      </c>
      <c r="L58" s="214">
        <v>34253</v>
      </c>
      <c r="M58" s="214">
        <v>45400</v>
      </c>
      <c r="N58" s="214">
        <v>60183</v>
      </c>
      <c r="O58" s="213">
        <f t="shared" si="9"/>
        <v>668386</v>
      </c>
    </row>
    <row r="59" spans="1:15">
      <c r="A59" s="370" t="s">
        <v>14</v>
      </c>
      <c r="B59" s="195" t="s">
        <v>138</v>
      </c>
      <c r="C59" s="218">
        <v>6817</v>
      </c>
      <c r="D59" s="218">
        <v>6041</v>
      </c>
      <c r="E59" s="210">
        <v>3127</v>
      </c>
      <c r="F59" s="210">
        <v>7775</v>
      </c>
      <c r="G59" s="210">
        <v>6550</v>
      </c>
      <c r="H59" s="210">
        <v>5949</v>
      </c>
      <c r="I59" s="210">
        <v>4887</v>
      </c>
      <c r="J59" s="210">
        <v>657</v>
      </c>
      <c r="K59" s="210">
        <v>447</v>
      </c>
      <c r="L59" s="210">
        <v>2660</v>
      </c>
      <c r="M59" s="210">
        <v>3894</v>
      </c>
      <c r="N59" s="210">
        <v>5502</v>
      </c>
      <c r="O59" s="209">
        <f t="shared" si="9"/>
        <v>54306</v>
      </c>
    </row>
    <row r="60" spans="1:15">
      <c r="A60" s="369"/>
      <c r="B60" s="195" t="s">
        <v>13</v>
      </c>
      <c r="C60" s="218">
        <v>104159</v>
      </c>
      <c r="D60" s="218">
        <v>94109</v>
      </c>
      <c r="E60" s="210">
        <v>48981</v>
      </c>
      <c r="F60" s="210">
        <v>124009</v>
      </c>
      <c r="G60" s="210">
        <v>104738</v>
      </c>
      <c r="H60" s="210">
        <v>95146</v>
      </c>
      <c r="I60" s="210">
        <v>78197</v>
      </c>
      <c r="J60" s="210">
        <v>10502</v>
      </c>
      <c r="K60" s="210">
        <v>7050</v>
      </c>
      <c r="L60" s="210">
        <v>39498</v>
      </c>
      <c r="M60" s="210">
        <v>55952</v>
      </c>
      <c r="N60" s="210">
        <v>76348</v>
      </c>
      <c r="O60" s="209">
        <f t="shared" si="9"/>
        <v>838689</v>
      </c>
    </row>
    <row r="61" spans="1:15">
      <c r="A61" s="371" t="s">
        <v>393</v>
      </c>
      <c r="B61" s="197" t="s">
        <v>138</v>
      </c>
      <c r="C61" s="219">
        <v>7196</v>
      </c>
      <c r="D61" s="219">
        <v>6306</v>
      </c>
      <c r="E61" s="214">
        <v>4155</v>
      </c>
      <c r="F61" s="214">
        <v>6812</v>
      </c>
      <c r="G61" s="214">
        <v>5424</v>
      </c>
      <c r="H61" s="214">
        <v>5302</v>
      </c>
      <c r="I61" s="214">
        <v>3848</v>
      </c>
      <c r="J61" s="214">
        <v>104</v>
      </c>
      <c r="K61" s="214">
        <v>1114</v>
      </c>
      <c r="L61" s="214">
        <v>3904</v>
      </c>
      <c r="M61" s="214">
        <v>5158</v>
      </c>
      <c r="N61" s="214">
        <v>7153</v>
      </c>
      <c r="O61" s="213">
        <f t="shared" si="9"/>
        <v>56476</v>
      </c>
    </row>
    <row r="62" spans="1:15">
      <c r="A62" s="369"/>
      <c r="B62" s="197" t="s">
        <v>13</v>
      </c>
      <c r="C62" s="219">
        <v>109939</v>
      </c>
      <c r="D62" s="219">
        <v>98229</v>
      </c>
      <c r="E62" s="214">
        <v>65018</v>
      </c>
      <c r="F62" s="214">
        <v>108674</v>
      </c>
      <c r="G62" s="214">
        <v>86767</v>
      </c>
      <c r="H62" s="214">
        <v>84820</v>
      </c>
      <c r="I62" s="214">
        <v>61614</v>
      </c>
      <c r="J62" s="214">
        <v>1831</v>
      </c>
      <c r="K62" s="214">
        <v>17272</v>
      </c>
      <c r="L62" s="214">
        <v>57877</v>
      </c>
      <c r="M62" s="214">
        <v>74049</v>
      </c>
      <c r="N62" s="214">
        <v>99198</v>
      </c>
      <c r="O62" s="213">
        <f t="shared" si="9"/>
        <v>865288</v>
      </c>
    </row>
    <row r="63" spans="1:15">
      <c r="A63" s="370" t="s">
        <v>15</v>
      </c>
      <c r="B63" s="195" t="s">
        <v>138</v>
      </c>
      <c r="C63" s="218">
        <v>3054</v>
      </c>
      <c r="D63" s="218">
        <v>2430</v>
      </c>
      <c r="E63" s="210">
        <v>1718</v>
      </c>
      <c r="F63" s="210">
        <v>3344</v>
      </c>
      <c r="G63" s="210">
        <v>2306</v>
      </c>
      <c r="H63" s="210">
        <v>2694</v>
      </c>
      <c r="I63" s="210">
        <v>2004</v>
      </c>
      <c r="J63" s="210">
        <v>1328</v>
      </c>
      <c r="K63" s="210">
        <v>437</v>
      </c>
      <c r="L63" s="210">
        <v>1667</v>
      </c>
      <c r="M63" s="210">
        <v>2142</v>
      </c>
      <c r="N63" s="210">
        <v>3108</v>
      </c>
      <c r="O63" s="209">
        <f t="shared" si="9"/>
        <v>26232</v>
      </c>
    </row>
    <row r="64" spans="1:15">
      <c r="A64" s="369"/>
      <c r="B64" s="195" t="s">
        <v>13</v>
      </c>
      <c r="C64" s="218">
        <v>46774</v>
      </c>
      <c r="D64" s="218">
        <v>37975</v>
      </c>
      <c r="E64" s="210">
        <v>27001</v>
      </c>
      <c r="F64" s="210">
        <v>53450</v>
      </c>
      <c r="G64" s="210">
        <v>37004</v>
      </c>
      <c r="H64" s="210">
        <v>43196</v>
      </c>
      <c r="I64" s="210">
        <v>32184</v>
      </c>
      <c r="J64" s="210">
        <v>21023</v>
      </c>
      <c r="K64" s="210">
        <v>6897</v>
      </c>
      <c r="L64" s="210">
        <v>24828</v>
      </c>
      <c r="M64" s="210">
        <v>30868</v>
      </c>
      <c r="N64" s="210">
        <v>43215</v>
      </c>
      <c r="O64" s="209">
        <f t="shared" si="9"/>
        <v>404415</v>
      </c>
    </row>
    <row r="65" spans="1:15">
      <c r="A65" s="366" t="s">
        <v>389</v>
      </c>
      <c r="B65" s="198" t="s">
        <v>212</v>
      </c>
      <c r="C65" s="220">
        <f>C57+C59+C61+C63</f>
        <v>22038</v>
      </c>
      <c r="D65" s="220">
        <f t="shared" ref="D65:N66" si="10">D57+D59+D61+D63</f>
        <v>19066</v>
      </c>
      <c r="E65" s="220">
        <f t="shared" si="10"/>
        <v>11537</v>
      </c>
      <c r="F65" s="220">
        <f t="shared" si="10"/>
        <v>23239</v>
      </c>
      <c r="G65" s="220">
        <f t="shared" si="10"/>
        <v>18762</v>
      </c>
      <c r="H65" s="220">
        <f t="shared" si="10"/>
        <v>18808</v>
      </c>
      <c r="I65" s="220">
        <f t="shared" si="10"/>
        <v>15150</v>
      </c>
      <c r="J65" s="220">
        <f t="shared" si="10"/>
        <v>3581</v>
      </c>
      <c r="K65" s="220">
        <f t="shared" si="10"/>
        <v>3122</v>
      </c>
      <c r="L65" s="220">
        <f t="shared" si="10"/>
        <v>10536</v>
      </c>
      <c r="M65" s="220">
        <f t="shared" si="10"/>
        <v>14351</v>
      </c>
      <c r="N65" s="220">
        <f t="shared" si="10"/>
        <v>20097</v>
      </c>
      <c r="O65" s="229">
        <f>SUM(C65:N65)</f>
        <v>180287</v>
      </c>
    </row>
    <row r="66" spans="1:15">
      <c r="A66" s="367"/>
      <c r="B66" s="198" t="s">
        <v>16</v>
      </c>
      <c r="C66" s="220">
        <f>C58+C60+C62+C64</f>
        <v>336880</v>
      </c>
      <c r="D66" s="220">
        <f t="shared" si="10"/>
        <v>297187</v>
      </c>
      <c r="E66" s="220">
        <f t="shared" si="10"/>
        <v>180777</v>
      </c>
      <c r="F66" s="220">
        <f t="shared" si="10"/>
        <v>370858</v>
      </c>
      <c r="G66" s="220">
        <f t="shared" si="10"/>
        <v>300242</v>
      </c>
      <c r="H66" s="220">
        <f t="shared" si="10"/>
        <v>300975</v>
      </c>
      <c r="I66" s="220">
        <f t="shared" si="10"/>
        <v>242595</v>
      </c>
      <c r="J66" s="220">
        <f t="shared" si="10"/>
        <v>56951</v>
      </c>
      <c r="K66" s="220">
        <f t="shared" si="10"/>
        <v>48644</v>
      </c>
      <c r="L66" s="220">
        <f t="shared" si="10"/>
        <v>156456</v>
      </c>
      <c r="M66" s="220">
        <f t="shared" si="10"/>
        <v>206269</v>
      </c>
      <c r="N66" s="220">
        <f t="shared" si="10"/>
        <v>278944</v>
      </c>
      <c r="O66" s="229">
        <f>SUM(C66:N66)</f>
        <v>2776778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/>
    </row>
    <row r="70" spans="1:15">
      <c r="A70" s="36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/>
    </row>
  </sheetData>
  <mergeCells count="17">
    <mergeCell ref="A63:A64"/>
    <mergeCell ref="A65:A66"/>
    <mergeCell ref="A67:A68"/>
    <mergeCell ref="A69:A70"/>
    <mergeCell ref="A52:A53"/>
    <mergeCell ref="A54:A55"/>
    <mergeCell ref="A56:B56"/>
    <mergeCell ref="A57:A58"/>
    <mergeCell ref="A59:A60"/>
    <mergeCell ref="A61:A62"/>
    <mergeCell ref="A1:O1"/>
    <mergeCell ref="A50:A51"/>
    <mergeCell ref="A2:B2"/>
    <mergeCell ref="A28:A29"/>
    <mergeCell ref="A30:B30"/>
    <mergeCell ref="A47:A48"/>
    <mergeCell ref="A49:B49"/>
  </mergeCells>
  <phoneticPr fontId="2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81"/>
  <sheetViews>
    <sheetView topLeftCell="A4" workbookViewId="0">
      <selection activeCell="L37" sqref="L37"/>
    </sheetView>
  </sheetViews>
  <sheetFormatPr defaultRowHeight="16.5"/>
  <cols>
    <col min="1" max="1" width="18" customWidth="1"/>
    <col min="2" max="2" width="21.625" customWidth="1"/>
    <col min="3" max="3" width="11.5" customWidth="1"/>
    <col min="4" max="4" width="9.5" customWidth="1"/>
    <col min="5" max="5" width="10.25" customWidth="1"/>
    <col min="6" max="6" width="10.875" customWidth="1"/>
    <col min="7" max="7" width="10.25" customWidth="1"/>
    <col min="8" max="8" width="9.75" customWidth="1"/>
    <col min="9" max="9" width="10.125" customWidth="1"/>
    <col min="10" max="10" width="10.375" customWidth="1"/>
    <col min="11" max="11" width="10.75" customWidth="1"/>
    <col min="12" max="12" width="10" customWidth="1"/>
    <col min="13" max="13" width="11.25" customWidth="1"/>
    <col min="14" max="14" width="11" customWidth="1"/>
    <col min="15" max="15" width="11.5" customWidth="1"/>
    <col min="16" max="16" width="11.125" bestFit="1" customWidth="1"/>
    <col min="18" max="18" width="11.125" bestFit="1" customWidth="1"/>
    <col min="19" max="19" width="10" bestFit="1" customWidth="1"/>
    <col min="20" max="20" width="11.125" bestFit="1" customWidth="1"/>
  </cols>
  <sheetData>
    <row r="1" spans="1:16">
      <c r="A1" s="351" t="s">
        <v>619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6">
      <c r="A2" s="377" t="s">
        <v>394</v>
      </c>
      <c r="B2" s="378"/>
      <c r="C2" s="239" t="s">
        <v>435</v>
      </c>
      <c r="D2" s="239" t="s">
        <v>436</v>
      </c>
      <c r="E2" s="239" t="s">
        <v>625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644</v>
      </c>
      <c r="N2" s="239" t="s">
        <v>571</v>
      </c>
      <c r="O2" s="36"/>
    </row>
    <row r="3" spans="1:16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6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170200</v>
      </c>
      <c r="J4" s="210">
        <v>176800</v>
      </c>
      <c r="K4" s="210">
        <v>152000</v>
      </c>
      <c r="L4" s="210">
        <v>160800</v>
      </c>
      <c r="M4" s="210">
        <v>0</v>
      </c>
      <c r="N4" s="210">
        <v>0</v>
      </c>
      <c r="O4" s="209"/>
    </row>
    <row r="5" spans="1:16">
      <c r="A5" s="194" t="s">
        <v>143</v>
      </c>
      <c r="B5" s="195" t="s">
        <v>160</v>
      </c>
      <c r="C5" s="209">
        <v>229200</v>
      </c>
      <c r="D5" s="209">
        <v>155600</v>
      </c>
      <c r="E5" s="210">
        <v>157600</v>
      </c>
      <c r="F5" s="210">
        <v>229600</v>
      </c>
      <c r="G5" s="210">
        <v>202000</v>
      </c>
      <c r="H5" s="210">
        <v>285000</v>
      </c>
      <c r="I5" s="210">
        <v>180000</v>
      </c>
      <c r="J5" s="210">
        <v>172200</v>
      </c>
      <c r="K5" s="210">
        <v>152400</v>
      </c>
      <c r="L5" s="210">
        <v>171600</v>
      </c>
      <c r="M5" s="210">
        <v>263400</v>
      </c>
      <c r="N5" s="210">
        <v>249600</v>
      </c>
      <c r="O5" s="209"/>
    </row>
    <row r="6" spans="1:16">
      <c r="A6" s="195" t="s">
        <v>479</v>
      </c>
      <c r="B6" s="195" t="s">
        <v>134</v>
      </c>
      <c r="C6" s="209">
        <v>28800</v>
      </c>
      <c r="D6" s="209">
        <v>20800</v>
      </c>
      <c r="E6" s="210">
        <v>26600</v>
      </c>
      <c r="F6" s="210">
        <v>30800</v>
      </c>
      <c r="G6" s="210">
        <v>22000</v>
      </c>
      <c r="H6" s="210">
        <v>50000</v>
      </c>
      <c r="I6" s="210">
        <v>45400</v>
      </c>
      <c r="J6" s="210">
        <v>41400</v>
      </c>
      <c r="K6" s="210">
        <v>51800</v>
      </c>
      <c r="L6" s="210">
        <v>39800</v>
      </c>
      <c r="M6" s="210">
        <v>37600</v>
      </c>
      <c r="N6" s="210">
        <v>35800</v>
      </c>
      <c r="O6" s="209"/>
    </row>
    <row r="7" spans="1:16">
      <c r="A7" s="291" t="s">
        <v>477</v>
      </c>
      <c r="B7" s="195" t="s">
        <v>135</v>
      </c>
      <c r="C7" s="209">
        <v>139800</v>
      </c>
      <c r="D7" s="209">
        <v>148600</v>
      </c>
      <c r="E7" s="210">
        <v>114600</v>
      </c>
      <c r="F7" s="210">
        <v>141000</v>
      </c>
      <c r="G7" s="210">
        <v>130400</v>
      </c>
      <c r="H7" s="210">
        <v>179000</v>
      </c>
      <c r="I7" s="210">
        <v>168600</v>
      </c>
      <c r="J7" s="210">
        <v>161200</v>
      </c>
      <c r="K7" s="210">
        <v>159800</v>
      </c>
      <c r="L7" s="210">
        <v>146400</v>
      </c>
      <c r="M7" s="210">
        <v>158400</v>
      </c>
      <c r="N7" s="210">
        <v>147200</v>
      </c>
      <c r="O7" s="209"/>
    </row>
    <row r="8" spans="1:16">
      <c r="A8" s="292" t="s">
        <v>482</v>
      </c>
      <c r="B8" s="192" t="s">
        <v>212</v>
      </c>
      <c r="C8" s="209">
        <f t="shared" ref="C8:M8" si="0">SUM(C4:C7)</f>
        <v>397800</v>
      </c>
      <c r="D8" s="209">
        <f t="shared" si="0"/>
        <v>325000</v>
      </c>
      <c r="E8" s="209">
        <f t="shared" si="0"/>
        <v>298800</v>
      </c>
      <c r="F8" s="209">
        <f t="shared" si="0"/>
        <v>401400</v>
      </c>
      <c r="G8" s="209">
        <f t="shared" si="0"/>
        <v>354400</v>
      </c>
      <c r="H8" s="209">
        <f t="shared" si="0"/>
        <v>514000</v>
      </c>
      <c r="I8" s="209">
        <f t="shared" si="0"/>
        <v>564200</v>
      </c>
      <c r="J8" s="209">
        <f t="shared" si="0"/>
        <v>551600</v>
      </c>
      <c r="K8" s="209">
        <f t="shared" si="0"/>
        <v>516000</v>
      </c>
      <c r="L8" s="209">
        <f t="shared" si="0"/>
        <v>518600</v>
      </c>
      <c r="M8" s="209">
        <f t="shared" si="0"/>
        <v>459400</v>
      </c>
      <c r="N8" s="209">
        <f>SUM(N4:N7)</f>
        <v>432600</v>
      </c>
      <c r="O8" s="209">
        <f>SUM(C8:N8)</f>
        <v>5333800</v>
      </c>
      <c r="P8" s="209">
        <f>SUM(D8:N8)+'110'!C8</f>
        <v>5351200</v>
      </c>
    </row>
    <row r="9" spans="1:16">
      <c r="A9" s="292" t="s">
        <v>507</v>
      </c>
      <c r="B9" s="195" t="s">
        <v>620</v>
      </c>
      <c r="C9" s="209">
        <v>-5000</v>
      </c>
      <c r="D9" s="314">
        <v>-18000</v>
      </c>
      <c r="E9" s="297">
        <v>39400</v>
      </c>
      <c r="F9" s="297">
        <v>29000</v>
      </c>
      <c r="G9" s="314">
        <v>-69200</v>
      </c>
      <c r="H9" s="297">
        <v>35400</v>
      </c>
      <c r="I9" s="297">
        <v>77600</v>
      </c>
      <c r="J9" s="308">
        <v>23000</v>
      </c>
      <c r="K9" s="312">
        <v>1000</v>
      </c>
      <c r="L9" s="308">
        <v>29400</v>
      </c>
      <c r="M9" s="320">
        <v>-9600</v>
      </c>
      <c r="N9" s="308">
        <v>35000</v>
      </c>
      <c r="O9" s="209"/>
    </row>
    <row r="10" spans="1:16">
      <c r="A10" s="292"/>
      <c r="B10" s="195" t="s">
        <v>136</v>
      </c>
      <c r="C10" s="209">
        <v>1068887</v>
      </c>
      <c r="D10" s="209">
        <v>868199</v>
      </c>
      <c r="E10" s="210">
        <v>846418</v>
      </c>
      <c r="F10" s="210">
        <v>1080366</v>
      </c>
      <c r="G10" s="210">
        <v>977295</v>
      </c>
      <c r="H10" s="210">
        <v>1311207</v>
      </c>
      <c r="I10" s="210">
        <v>1918725</v>
      </c>
      <c r="J10" s="210">
        <v>1900394</v>
      </c>
      <c r="K10" s="210">
        <v>1726577</v>
      </c>
      <c r="L10" s="210">
        <v>1794928</v>
      </c>
      <c r="M10" s="210">
        <v>1197743</v>
      </c>
      <c r="N10" s="210">
        <v>1146469</v>
      </c>
      <c r="O10" s="209">
        <f>SUM(C10:N10)</f>
        <v>15837208</v>
      </c>
    </row>
    <row r="11" spans="1:16">
      <c r="A11" s="294" t="s">
        <v>508</v>
      </c>
      <c r="B11" s="195" t="s">
        <v>137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09"/>
      <c r="O11" s="209">
        <f>SUM(C11:N11)</f>
        <v>0</v>
      </c>
    </row>
    <row r="12" spans="1:16">
      <c r="A12" s="203"/>
      <c r="B12" s="195" t="s">
        <v>628</v>
      </c>
      <c r="C12" s="315">
        <v>212027</v>
      </c>
      <c r="D12" s="315">
        <v>173225</v>
      </c>
      <c r="E12" s="315">
        <v>159260</v>
      </c>
      <c r="F12" s="315">
        <v>213946</v>
      </c>
      <c r="G12" s="315">
        <v>188895</v>
      </c>
      <c r="H12" s="315">
        <v>273962</v>
      </c>
      <c r="I12" s="315">
        <v>300719</v>
      </c>
      <c r="J12" s="315">
        <v>280764</v>
      </c>
      <c r="K12" s="315">
        <v>262644</v>
      </c>
      <c r="L12" s="315">
        <v>263967</v>
      </c>
      <c r="M12" s="315">
        <v>233835</v>
      </c>
      <c r="N12" s="316">
        <v>220193</v>
      </c>
      <c r="O12" s="316">
        <f>SUM(C12:N12)</f>
        <v>2783437</v>
      </c>
    </row>
    <row r="13" spans="1:16">
      <c r="A13" s="196" t="s">
        <v>2</v>
      </c>
      <c r="B13" s="197" t="s">
        <v>132</v>
      </c>
      <c r="C13" s="213">
        <v>0</v>
      </c>
      <c r="D13" s="213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239200</v>
      </c>
      <c r="J13" s="214">
        <v>220800</v>
      </c>
      <c r="K13" s="214">
        <v>192400</v>
      </c>
      <c r="L13" s="214">
        <v>217200</v>
      </c>
      <c r="M13" s="214">
        <v>0</v>
      </c>
      <c r="N13" s="214">
        <v>0</v>
      </c>
      <c r="O13" s="213">
        <f>SUM(C13:N13)</f>
        <v>869600</v>
      </c>
    </row>
    <row r="14" spans="1:16">
      <c r="A14" s="197" t="s">
        <v>145</v>
      </c>
      <c r="B14" s="197" t="s">
        <v>133</v>
      </c>
      <c r="C14" s="213">
        <v>352000</v>
      </c>
      <c r="D14" s="213">
        <v>220400</v>
      </c>
      <c r="E14" s="214">
        <v>220000</v>
      </c>
      <c r="F14" s="214">
        <v>348400</v>
      </c>
      <c r="G14" s="214">
        <v>327200</v>
      </c>
      <c r="H14" s="214">
        <v>446800</v>
      </c>
      <c r="I14" s="214">
        <v>295600</v>
      </c>
      <c r="J14" s="214">
        <v>248400</v>
      </c>
      <c r="K14" s="214">
        <v>228000</v>
      </c>
      <c r="L14" s="214">
        <v>265600</v>
      </c>
      <c r="M14" s="214">
        <v>392400</v>
      </c>
      <c r="N14" s="214">
        <v>376000</v>
      </c>
      <c r="O14" s="213"/>
    </row>
    <row r="15" spans="1:16">
      <c r="A15" s="197" t="s">
        <v>480</v>
      </c>
      <c r="B15" s="197" t="s">
        <v>134</v>
      </c>
      <c r="C15" s="213">
        <v>51200</v>
      </c>
      <c r="D15" s="213">
        <v>34400</v>
      </c>
      <c r="E15" s="214">
        <v>46800</v>
      </c>
      <c r="F15" s="214">
        <v>50000</v>
      </c>
      <c r="G15" s="214">
        <v>37600</v>
      </c>
      <c r="H15" s="214">
        <v>75200</v>
      </c>
      <c r="I15" s="214">
        <v>74400</v>
      </c>
      <c r="J15" s="214">
        <v>60400</v>
      </c>
      <c r="K15" s="214">
        <v>67200</v>
      </c>
      <c r="L15" s="214">
        <v>61200</v>
      </c>
      <c r="M15" s="214">
        <v>53600</v>
      </c>
      <c r="N15" s="214">
        <v>56400</v>
      </c>
      <c r="O15" s="213"/>
    </row>
    <row r="16" spans="1:16">
      <c r="A16" s="204"/>
      <c r="B16" s="197" t="s">
        <v>135</v>
      </c>
      <c r="C16" s="213">
        <v>249200</v>
      </c>
      <c r="D16" s="213">
        <v>250000</v>
      </c>
      <c r="E16" s="214">
        <v>192400</v>
      </c>
      <c r="F16" s="214">
        <v>247200</v>
      </c>
      <c r="G16" s="214">
        <v>237200</v>
      </c>
      <c r="H16" s="214">
        <v>328400</v>
      </c>
      <c r="I16" s="214">
        <v>348400</v>
      </c>
      <c r="J16" s="214">
        <v>283200</v>
      </c>
      <c r="K16" s="214">
        <v>276000</v>
      </c>
      <c r="L16" s="214">
        <v>266400</v>
      </c>
      <c r="M16" s="214">
        <v>278400</v>
      </c>
      <c r="N16" s="214">
        <v>264800</v>
      </c>
      <c r="O16" s="213"/>
    </row>
    <row r="17" spans="1:20">
      <c r="A17" s="204"/>
      <c r="B17" s="196" t="s">
        <v>212</v>
      </c>
      <c r="C17" s="213">
        <f>SUM(C13:C16)</f>
        <v>652400</v>
      </c>
      <c r="D17" s="213">
        <f t="shared" ref="D17:N17" si="1">SUM(D13:D16)</f>
        <v>504800</v>
      </c>
      <c r="E17" s="213">
        <f t="shared" si="1"/>
        <v>459200</v>
      </c>
      <c r="F17" s="213">
        <f t="shared" si="1"/>
        <v>645600</v>
      </c>
      <c r="G17" s="213">
        <f t="shared" si="1"/>
        <v>602000</v>
      </c>
      <c r="H17" s="213">
        <f t="shared" si="1"/>
        <v>850400</v>
      </c>
      <c r="I17" s="213">
        <f t="shared" si="1"/>
        <v>957600</v>
      </c>
      <c r="J17" s="213">
        <f t="shared" si="1"/>
        <v>812800</v>
      </c>
      <c r="K17" s="213">
        <f t="shared" si="1"/>
        <v>763600</v>
      </c>
      <c r="L17" s="213">
        <f t="shared" si="1"/>
        <v>810400</v>
      </c>
      <c r="M17" s="213">
        <f t="shared" si="1"/>
        <v>724400</v>
      </c>
      <c r="N17" s="213">
        <f t="shared" si="1"/>
        <v>697200</v>
      </c>
      <c r="O17" s="213">
        <f>SUM(C17:N17)</f>
        <v>8480400</v>
      </c>
      <c r="P17" s="209">
        <f>SUM(D17:N17)+'110'!C17</f>
        <v>8521200</v>
      </c>
    </row>
    <row r="18" spans="1:20">
      <c r="A18" s="204"/>
      <c r="B18" s="197" t="s">
        <v>620</v>
      </c>
      <c r="C18" s="307">
        <v>4800</v>
      </c>
      <c r="D18" s="310">
        <v>-42400</v>
      </c>
      <c r="E18" s="307">
        <v>18000</v>
      </c>
      <c r="F18" s="307">
        <v>12400</v>
      </c>
      <c r="G18" s="310">
        <v>-86000</v>
      </c>
      <c r="H18" s="307">
        <v>56000</v>
      </c>
      <c r="I18" s="307">
        <v>130000</v>
      </c>
      <c r="J18" s="313">
        <v>110800</v>
      </c>
      <c r="K18" s="321">
        <v>90800</v>
      </c>
      <c r="L18" s="313">
        <v>6400</v>
      </c>
      <c r="M18" s="322">
        <v>-48800</v>
      </c>
      <c r="N18" s="313">
        <v>26800</v>
      </c>
      <c r="O18" s="213"/>
    </row>
    <row r="19" spans="1:20">
      <c r="A19" s="204"/>
      <c r="B19" s="197" t="s">
        <v>136</v>
      </c>
      <c r="C19" s="213">
        <v>1674441</v>
      </c>
      <c r="D19" s="213">
        <v>1293249</v>
      </c>
      <c r="E19" s="214">
        <v>1244220</v>
      </c>
      <c r="F19" s="214">
        <v>1659839</v>
      </c>
      <c r="G19" s="214">
        <v>1570695</v>
      </c>
      <c r="H19" s="214">
        <v>2067494</v>
      </c>
      <c r="I19" s="214">
        <v>2981000</v>
      </c>
      <c r="J19" s="214">
        <v>2600593</v>
      </c>
      <c r="K19" s="215">
        <v>2418077</v>
      </c>
      <c r="L19" s="214">
        <v>2639531</v>
      </c>
      <c r="M19" s="214">
        <v>1821990</v>
      </c>
      <c r="N19" s="214">
        <v>1767750</v>
      </c>
      <c r="O19" s="213">
        <f>SUM(C19:N19)</f>
        <v>23738879</v>
      </c>
    </row>
    <row r="20" spans="1:20">
      <c r="A20" s="204"/>
      <c r="B20" s="197" t="s">
        <v>137</v>
      </c>
      <c r="C20" s="213"/>
      <c r="D20" s="213"/>
      <c r="E20" s="213"/>
      <c r="F20" s="213"/>
      <c r="G20" s="213"/>
      <c r="H20" s="213"/>
      <c r="I20" s="293"/>
      <c r="J20" s="214"/>
      <c r="K20" s="215"/>
      <c r="L20" s="214"/>
      <c r="M20" s="214"/>
      <c r="N20" s="214"/>
      <c r="O20" s="213">
        <f>SUM(C20:N20)</f>
        <v>0</v>
      </c>
    </row>
    <row r="21" spans="1:20">
      <c r="A21" s="205"/>
      <c r="B21" s="197" t="s">
        <v>628</v>
      </c>
      <c r="C21" s="316">
        <v>347729</v>
      </c>
      <c r="D21" s="316">
        <v>269058</v>
      </c>
      <c r="E21" s="316">
        <v>244754</v>
      </c>
      <c r="F21" s="316">
        <v>344105</v>
      </c>
      <c r="G21" s="316">
        <v>320866</v>
      </c>
      <c r="H21" s="316">
        <v>453263</v>
      </c>
      <c r="I21" s="316">
        <v>510401</v>
      </c>
      <c r="J21" s="315">
        <v>413715</v>
      </c>
      <c r="K21" s="317">
        <v>388672</v>
      </c>
      <c r="L21" s="315">
        <v>412494</v>
      </c>
      <c r="M21" s="315">
        <v>368720</v>
      </c>
      <c r="N21" s="315">
        <v>354875</v>
      </c>
      <c r="O21" s="316">
        <f>SUM(C21:N21)</f>
        <v>4428652</v>
      </c>
    </row>
    <row r="22" spans="1:20">
      <c r="A22" s="192" t="s">
        <v>3</v>
      </c>
      <c r="B22" s="195" t="s">
        <v>132</v>
      </c>
      <c r="C22" s="209">
        <v>0</v>
      </c>
      <c r="D22" s="209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179000</v>
      </c>
      <c r="J22" s="210">
        <v>172600</v>
      </c>
      <c r="K22" s="210">
        <v>150400</v>
      </c>
      <c r="L22" s="210">
        <v>161800</v>
      </c>
      <c r="M22" s="210">
        <v>0</v>
      </c>
      <c r="N22" s="210">
        <v>0</v>
      </c>
      <c r="O22" s="209">
        <f>SUM(C22:N22)</f>
        <v>663800</v>
      </c>
    </row>
    <row r="23" spans="1:20">
      <c r="A23" s="195" t="s">
        <v>147</v>
      </c>
      <c r="B23" s="195" t="s">
        <v>133</v>
      </c>
      <c r="C23" s="209">
        <v>285400</v>
      </c>
      <c r="D23" s="209">
        <v>196600</v>
      </c>
      <c r="E23" s="210">
        <v>196200</v>
      </c>
      <c r="F23" s="210">
        <v>285200</v>
      </c>
      <c r="G23" s="210">
        <v>276000</v>
      </c>
      <c r="H23" s="210">
        <v>329400</v>
      </c>
      <c r="I23" s="210">
        <v>213600</v>
      </c>
      <c r="J23" s="210">
        <v>198000</v>
      </c>
      <c r="K23" s="210">
        <v>174400</v>
      </c>
      <c r="L23" s="210">
        <v>191800</v>
      </c>
      <c r="M23" s="210">
        <v>292400</v>
      </c>
      <c r="N23" s="210">
        <v>292200</v>
      </c>
      <c r="O23" s="209">
        <f>SUM(C23:N23)</f>
        <v>2931200</v>
      </c>
    </row>
    <row r="24" spans="1:20">
      <c r="A24" s="195" t="s">
        <v>521</v>
      </c>
      <c r="B24" s="195" t="s">
        <v>134</v>
      </c>
      <c r="C24" s="209">
        <v>41600</v>
      </c>
      <c r="D24" s="209">
        <v>29000</v>
      </c>
      <c r="E24" s="210">
        <v>41000</v>
      </c>
      <c r="F24" s="210">
        <v>41600</v>
      </c>
      <c r="G24" s="210">
        <v>32600</v>
      </c>
      <c r="H24" s="210">
        <v>62600</v>
      </c>
      <c r="I24" s="210">
        <v>57000</v>
      </c>
      <c r="J24" s="210">
        <v>46400</v>
      </c>
      <c r="K24" s="210">
        <v>57600</v>
      </c>
      <c r="L24" s="210">
        <v>47400</v>
      </c>
      <c r="M24" s="210">
        <v>41800</v>
      </c>
      <c r="N24" s="210">
        <v>43000</v>
      </c>
      <c r="O24" s="209"/>
    </row>
    <row r="25" spans="1:20">
      <c r="A25" s="291" t="s">
        <v>478</v>
      </c>
      <c r="B25" s="195" t="s">
        <v>135</v>
      </c>
      <c r="C25" s="209">
        <v>228000</v>
      </c>
      <c r="D25" s="209">
        <v>235600</v>
      </c>
      <c r="E25" s="210">
        <v>178200</v>
      </c>
      <c r="F25" s="210">
        <v>223200</v>
      </c>
      <c r="G25" s="210">
        <v>216800</v>
      </c>
      <c r="H25" s="210">
        <v>287400</v>
      </c>
      <c r="I25" s="210">
        <v>279000</v>
      </c>
      <c r="J25" s="210">
        <v>228200</v>
      </c>
      <c r="K25" s="210">
        <v>233400</v>
      </c>
      <c r="L25" s="210">
        <v>219200</v>
      </c>
      <c r="M25" s="210">
        <v>234600</v>
      </c>
      <c r="N25" s="210">
        <v>225000</v>
      </c>
      <c r="O25" s="209"/>
    </row>
    <row r="26" spans="1:20" ht="24" customHeight="1">
      <c r="A26" s="292" t="s">
        <v>482</v>
      </c>
      <c r="B26" s="192" t="s">
        <v>212</v>
      </c>
      <c r="C26" s="209">
        <f>SUM(C22:C25)</f>
        <v>555000</v>
      </c>
      <c r="D26" s="209">
        <f>SUM(D22:D25)</f>
        <v>461200</v>
      </c>
      <c r="E26" s="209">
        <f t="shared" ref="E26:N26" si="2">SUM(E22:E25)</f>
        <v>415400</v>
      </c>
      <c r="F26" s="209">
        <f t="shared" si="2"/>
        <v>550000</v>
      </c>
      <c r="G26" s="209">
        <f t="shared" si="2"/>
        <v>525400</v>
      </c>
      <c r="H26" s="209">
        <f t="shared" si="2"/>
        <v>679400</v>
      </c>
      <c r="I26" s="209">
        <f>SUM(I22:I25)</f>
        <v>728600</v>
      </c>
      <c r="J26" s="209">
        <f>SUM(J22:J25)</f>
        <v>645200</v>
      </c>
      <c r="K26" s="209">
        <f t="shared" si="2"/>
        <v>615800</v>
      </c>
      <c r="L26" s="209">
        <f t="shared" si="2"/>
        <v>620200</v>
      </c>
      <c r="M26" s="209">
        <f t="shared" si="2"/>
        <v>568800</v>
      </c>
      <c r="N26" s="209">
        <f t="shared" si="2"/>
        <v>560200</v>
      </c>
      <c r="O26" s="209">
        <f>SUM(C26:N26)</f>
        <v>6925200</v>
      </c>
      <c r="P26" s="209">
        <f>SUM(D26:N26)+'110'!C26</f>
        <v>6910200</v>
      </c>
    </row>
    <row r="27" spans="1:20">
      <c r="A27" s="292" t="s">
        <v>522</v>
      </c>
      <c r="B27" s="195" t="s">
        <v>620</v>
      </c>
      <c r="C27" s="297">
        <v>16200</v>
      </c>
      <c r="D27" s="209">
        <v>-23800</v>
      </c>
      <c r="E27" s="297">
        <v>18600</v>
      </c>
      <c r="F27" s="297">
        <v>16000</v>
      </c>
      <c r="G27" s="314">
        <v>-63400</v>
      </c>
      <c r="H27" s="297">
        <v>30400</v>
      </c>
      <c r="I27" s="297">
        <v>40200</v>
      </c>
      <c r="J27" s="320">
        <v>-33600</v>
      </c>
      <c r="K27" s="320">
        <v>-26600</v>
      </c>
      <c r="L27" s="210">
        <v>-18800</v>
      </c>
      <c r="M27" s="210">
        <v>-60000</v>
      </c>
      <c r="N27" s="210">
        <v>9400</v>
      </c>
      <c r="O27" s="209"/>
    </row>
    <row r="28" spans="1:20">
      <c r="A28" s="294" t="s">
        <v>520</v>
      </c>
      <c r="B28" s="195" t="s">
        <v>136</v>
      </c>
      <c r="C28" s="209">
        <v>1349407</v>
      </c>
      <c r="D28" s="209">
        <v>1097810</v>
      </c>
      <c r="E28" s="210">
        <v>1048399</v>
      </c>
      <c r="F28" s="210">
        <v>1342371</v>
      </c>
      <c r="G28" s="210">
        <v>1294899</v>
      </c>
      <c r="H28" s="210">
        <v>1578537</v>
      </c>
      <c r="I28" s="210">
        <v>2290868</v>
      </c>
      <c r="J28" s="210">
        <v>2002847</v>
      </c>
      <c r="K28" s="210">
        <v>1864072</v>
      </c>
      <c r="L28" s="210">
        <v>1936808</v>
      </c>
      <c r="M28" s="210">
        <v>1375509</v>
      </c>
      <c r="N28" s="210">
        <v>1365972</v>
      </c>
      <c r="O28" s="209">
        <f>SUM(C28:N28)</f>
        <v>18547499</v>
      </c>
    </row>
    <row r="29" spans="1:20">
      <c r="A29" s="294"/>
      <c r="B29" s="195" t="s">
        <v>137</v>
      </c>
      <c r="C29" s="209"/>
      <c r="D29" s="209"/>
      <c r="E29" s="209"/>
      <c r="F29" s="209"/>
      <c r="G29" s="209"/>
      <c r="H29" s="209"/>
      <c r="I29" s="297"/>
      <c r="J29" s="210"/>
      <c r="K29" s="210"/>
      <c r="L29" s="210"/>
      <c r="M29" s="210"/>
      <c r="N29" s="210"/>
      <c r="O29" s="209">
        <f>SUM(C29:N29)</f>
        <v>0</v>
      </c>
    </row>
    <row r="30" spans="1:20">
      <c r="A30" s="203"/>
      <c r="B30" s="195" t="s">
        <v>630</v>
      </c>
      <c r="C30" s="316">
        <v>295815</v>
      </c>
      <c r="D30" s="316">
        <v>245820</v>
      </c>
      <c r="E30" s="316">
        <v>221408</v>
      </c>
      <c r="F30" s="316">
        <v>293150</v>
      </c>
      <c r="G30" s="316">
        <v>280038</v>
      </c>
      <c r="H30" s="316">
        <v>362120</v>
      </c>
      <c r="I30" s="319">
        <v>388344</v>
      </c>
      <c r="J30" s="315">
        <v>328407</v>
      </c>
      <c r="K30" s="315">
        <v>313442</v>
      </c>
      <c r="L30" s="315">
        <v>315682</v>
      </c>
      <c r="M30" s="315">
        <v>289519</v>
      </c>
      <c r="N30" s="315">
        <v>285142</v>
      </c>
      <c r="O30" s="316">
        <f>SUM(C30:N30)</f>
        <v>3618887</v>
      </c>
    </row>
    <row r="31" spans="1:20">
      <c r="A31" s="366" t="s">
        <v>389</v>
      </c>
      <c r="B31" s="198" t="s">
        <v>206</v>
      </c>
      <c r="C31" s="216">
        <f>C8+C17+C26</f>
        <v>1605200</v>
      </c>
      <c r="D31" s="216">
        <f t="shared" ref="D31:N31" si="3">D8+D17+D26</f>
        <v>1291000</v>
      </c>
      <c r="E31" s="216">
        <f t="shared" si="3"/>
        <v>1173400</v>
      </c>
      <c r="F31" s="216">
        <f t="shared" si="3"/>
        <v>1597000</v>
      </c>
      <c r="G31" s="216">
        <f t="shared" si="3"/>
        <v>1481800</v>
      </c>
      <c r="H31" s="216">
        <f t="shared" si="3"/>
        <v>2043800</v>
      </c>
      <c r="I31" s="216">
        <f t="shared" si="3"/>
        <v>2250400</v>
      </c>
      <c r="J31" s="216">
        <f t="shared" si="3"/>
        <v>2009600</v>
      </c>
      <c r="K31" s="216">
        <f t="shared" si="3"/>
        <v>1895400</v>
      </c>
      <c r="L31" s="216">
        <f t="shared" si="3"/>
        <v>1949200</v>
      </c>
      <c r="M31" s="216">
        <f t="shared" si="3"/>
        <v>1752600</v>
      </c>
      <c r="N31" s="216">
        <f t="shared" si="3"/>
        <v>1690000</v>
      </c>
      <c r="O31" s="229">
        <f>SUM(C31:N31)</f>
        <v>20739400</v>
      </c>
      <c r="P31" s="323">
        <f>SUM(D31:N31)+'110'!C31</f>
        <v>20782600</v>
      </c>
    </row>
    <row r="32" spans="1:20">
      <c r="A32" s="367"/>
      <c r="B32" s="198" t="s">
        <v>207</v>
      </c>
      <c r="C32" s="216">
        <f t="shared" ref="C32:N32" si="4">C10+C19+C28</f>
        <v>4092735</v>
      </c>
      <c r="D32" s="216">
        <f t="shared" si="4"/>
        <v>3259258</v>
      </c>
      <c r="E32" s="216">
        <f t="shared" si="4"/>
        <v>3139037</v>
      </c>
      <c r="F32" s="216">
        <f t="shared" si="4"/>
        <v>4082576</v>
      </c>
      <c r="G32" s="216">
        <f t="shared" si="4"/>
        <v>3842889</v>
      </c>
      <c r="H32" s="216">
        <f t="shared" si="4"/>
        <v>4957238</v>
      </c>
      <c r="I32" s="216">
        <f t="shared" si="4"/>
        <v>7190593</v>
      </c>
      <c r="J32" s="216">
        <f t="shared" si="4"/>
        <v>6503834</v>
      </c>
      <c r="K32" s="216">
        <f t="shared" si="4"/>
        <v>6008726</v>
      </c>
      <c r="L32" s="216">
        <f t="shared" si="4"/>
        <v>6371267</v>
      </c>
      <c r="M32" s="216">
        <f t="shared" si="4"/>
        <v>4395242</v>
      </c>
      <c r="N32" s="216">
        <f t="shared" si="4"/>
        <v>4280191</v>
      </c>
      <c r="O32" s="229">
        <f>SUM(C32:N32)</f>
        <v>58123586</v>
      </c>
      <c r="P32" s="323">
        <f>O32+O66+O77</f>
        <v>60297284</v>
      </c>
      <c r="R32" s="323">
        <f>SUM(J32:N32)+'110'!C32</f>
        <v>31793212</v>
      </c>
      <c r="S32" s="323">
        <f>SUM(J59:N59)+'110'!C59</f>
        <v>3561441</v>
      </c>
      <c r="T32" s="323">
        <f>R32+S32</f>
        <v>35354653</v>
      </c>
    </row>
    <row r="33" spans="1:15">
      <c r="A33" s="377" t="s">
        <v>593</v>
      </c>
      <c r="B33" s="378"/>
      <c r="C33" s="287" t="s">
        <v>576</v>
      </c>
      <c r="D33" s="287" t="s">
        <v>627</v>
      </c>
      <c r="E33" s="287" t="s">
        <v>624</v>
      </c>
      <c r="F33" s="287" t="s">
        <v>626</v>
      </c>
      <c r="G33" s="287" t="s">
        <v>631</v>
      </c>
      <c r="H33" s="287" t="s">
        <v>633</v>
      </c>
      <c r="I33" s="287" t="s">
        <v>637</v>
      </c>
      <c r="J33" s="287" t="s">
        <v>638</v>
      </c>
      <c r="K33" s="287" t="s">
        <v>639</v>
      </c>
      <c r="L33" s="287" t="s">
        <v>612</v>
      </c>
      <c r="M33" s="287" t="s">
        <v>613</v>
      </c>
      <c r="N33" s="287" t="s">
        <v>646</v>
      </c>
      <c r="O33" s="208"/>
    </row>
    <row r="34" spans="1:15">
      <c r="A34" s="196" t="s">
        <v>4</v>
      </c>
      <c r="B34" s="197" t="s">
        <v>138</v>
      </c>
      <c r="C34" s="213">
        <v>10893</v>
      </c>
      <c r="D34" s="213">
        <v>10702</v>
      </c>
      <c r="E34" s="213">
        <v>12059</v>
      </c>
      <c r="F34" s="213">
        <v>10483</v>
      </c>
      <c r="G34" s="214">
        <v>11359</v>
      </c>
      <c r="H34" s="214">
        <v>12406</v>
      </c>
      <c r="I34" s="214">
        <v>11973</v>
      </c>
      <c r="J34" s="214">
        <v>12025</v>
      </c>
      <c r="K34" s="214">
        <v>12937</v>
      </c>
      <c r="L34" s="214">
        <v>10994</v>
      </c>
      <c r="M34" s="214">
        <v>12932</v>
      </c>
      <c r="N34" s="214">
        <v>14633</v>
      </c>
      <c r="O34" s="213">
        <f>SUM(C34:N34)</f>
        <v>143396</v>
      </c>
    </row>
    <row r="35" spans="1:15">
      <c r="A35" s="199" t="s">
        <v>149</v>
      </c>
      <c r="B35" s="197" t="s">
        <v>139</v>
      </c>
      <c r="C35" s="213">
        <v>139591</v>
      </c>
      <c r="D35" s="213">
        <v>137174</v>
      </c>
      <c r="E35" s="213">
        <v>154342</v>
      </c>
      <c r="F35" s="213">
        <v>134405</v>
      </c>
      <c r="G35" s="214">
        <v>145486</v>
      </c>
      <c r="H35" s="214">
        <v>158730</v>
      </c>
      <c r="I35" s="214">
        <v>153253</v>
      </c>
      <c r="J35" s="214">
        <v>153911</v>
      </c>
      <c r="K35" s="214">
        <v>165448</v>
      </c>
      <c r="L35" s="214">
        <v>140868</v>
      </c>
      <c r="M35" s="214">
        <v>165385</v>
      </c>
      <c r="N35" s="214">
        <v>186903</v>
      </c>
      <c r="O35" s="213">
        <f>SUM(C35:N35)</f>
        <v>1835496</v>
      </c>
    </row>
    <row r="36" spans="1:15">
      <c r="A36" s="199"/>
      <c r="B36" s="197" t="s">
        <v>629</v>
      </c>
      <c r="C36" s="316">
        <v>1743</v>
      </c>
      <c r="D36" s="316">
        <v>1712</v>
      </c>
      <c r="E36" s="316">
        <v>1929</v>
      </c>
      <c r="F36" s="316">
        <v>1677</v>
      </c>
      <c r="G36" s="315">
        <v>1817</v>
      </c>
      <c r="H36" s="315">
        <v>1985</v>
      </c>
      <c r="I36" s="315">
        <v>1916</v>
      </c>
      <c r="J36" s="315">
        <v>1924</v>
      </c>
      <c r="K36" s="315">
        <v>2070</v>
      </c>
      <c r="L36" s="315">
        <v>1759</v>
      </c>
      <c r="M36" s="315">
        <v>1940</v>
      </c>
      <c r="N36" s="315">
        <v>2195</v>
      </c>
      <c r="O36" s="316">
        <f>SUM(C36:N36)</f>
        <v>22667</v>
      </c>
    </row>
    <row r="37" spans="1:15">
      <c r="A37" s="192" t="s">
        <v>5</v>
      </c>
      <c r="B37" s="195" t="s">
        <v>138</v>
      </c>
      <c r="C37" s="209">
        <v>14057</v>
      </c>
      <c r="D37" s="209">
        <v>11649</v>
      </c>
      <c r="E37" s="209">
        <v>10552</v>
      </c>
      <c r="F37" s="209">
        <v>14460</v>
      </c>
      <c r="G37" s="210">
        <v>12458</v>
      </c>
      <c r="H37" s="210">
        <v>14027</v>
      </c>
      <c r="I37" s="210">
        <v>15042</v>
      </c>
      <c r="J37" s="210">
        <v>12801</v>
      </c>
      <c r="K37" s="210">
        <v>14765</v>
      </c>
      <c r="L37" s="210">
        <v>11968</v>
      </c>
      <c r="M37" s="210">
        <v>15217</v>
      </c>
      <c r="N37" s="210">
        <v>15027</v>
      </c>
      <c r="O37" s="209">
        <f t="shared" ref="O37:O57" si="5">SUM(C37:N37)</f>
        <v>162023</v>
      </c>
    </row>
    <row r="38" spans="1:15">
      <c r="A38" s="200" t="s">
        <v>150</v>
      </c>
      <c r="B38" s="195" t="s">
        <v>139</v>
      </c>
      <c r="C38" s="209">
        <v>183008</v>
      </c>
      <c r="D38" s="209">
        <v>152546</v>
      </c>
      <c r="E38" s="209">
        <v>138669</v>
      </c>
      <c r="F38" s="209">
        <v>188105</v>
      </c>
      <c r="G38" s="210">
        <v>162780</v>
      </c>
      <c r="H38" s="210">
        <v>182628</v>
      </c>
      <c r="I38" s="210">
        <v>195467</v>
      </c>
      <c r="J38" s="210">
        <v>167119</v>
      </c>
      <c r="K38" s="210">
        <v>191964</v>
      </c>
      <c r="L38" s="210">
        <v>156581</v>
      </c>
      <c r="M38" s="210">
        <v>197682</v>
      </c>
      <c r="N38" s="210">
        <v>195278</v>
      </c>
      <c r="O38" s="209">
        <f t="shared" si="5"/>
        <v>2111827</v>
      </c>
    </row>
    <row r="39" spans="1:15">
      <c r="A39" s="200"/>
      <c r="B39" s="195" t="s">
        <v>629</v>
      </c>
      <c r="C39" s="316">
        <v>2249</v>
      </c>
      <c r="D39" s="316">
        <v>1864</v>
      </c>
      <c r="E39" s="316">
        <v>1688</v>
      </c>
      <c r="F39" s="316">
        <v>2314</v>
      </c>
      <c r="G39" s="315">
        <v>1993</v>
      </c>
      <c r="H39" s="315">
        <v>2244</v>
      </c>
      <c r="I39" s="315">
        <v>2407</v>
      </c>
      <c r="J39" s="315">
        <v>2048</v>
      </c>
      <c r="K39" s="315">
        <v>2362</v>
      </c>
      <c r="L39" s="315">
        <v>1915</v>
      </c>
      <c r="M39" s="315">
        <v>2283</v>
      </c>
      <c r="N39" s="315">
        <v>2254</v>
      </c>
      <c r="O39" s="316">
        <f t="shared" si="5"/>
        <v>25621</v>
      </c>
    </row>
    <row r="40" spans="1:15">
      <c r="A40" s="196" t="s">
        <v>6</v>
      </c>
      <c r="B40" s="197" t="s">
        <v>138</v>
      </c>
      <c r="C40" s="213">
        <v>7440</v>
      </c>
      <c r="D40" s="213">
        <v>7073</v>
      </c>
      <c r="E40" s="213">
        <v>6975</v>
      </c>
      <c r="F40" s="213">
        <v>8429</v>
      </c>
      <c r="G40" s="214">
        <v>9875</v>
      </c>
      <c r="H40" s="214">
        <v>10412</v>
      </c>
      <c r="I40" s="214">
        <v>10829</v>
      </c>
      <c r="J40" s="214">
        <v>8456</v>
      </c>
      <c r="K40" s="214">
        <v>7617</v>
      </c>
      <c r="L40" s="214">
        <v>7747</v>
      </c>
      <c r="M40" s="214">
        <v>11726</v>
      </c>
      <c r="N40" s="214">
        <v>11773</v>
      </c>
      <c r="O40" s="213">
        <f t="shared" si="5"/>
        <v>108352</v>
      </c>
    </row>
    <row r="41" spans="1:15">
      <c r="A41" s="199" t="s">
        <v>151</v>
      </c>
      <c r="B41" s="197" t="s">
        <v>139</v>
      </c>
      <c r="C41" s="213">
        <v>95911</v>
      </c>
      <c r="D41" s="213">
        <v>91269</v>
      </c>
      <c r="E41" s="213">
        <v>90028</v>
      </c>
      <c r="F41" s="213">
        <v>108421</v>
      </c>
      <c r="G41" s="214">
        <v>126714</v>
      </c>
      <c r="H41" s="214">
        <v>133507</v>
      </c>
      <c r="I41" s="214">
        <v>138781</v>
      </c>
      <c r="J41" s="214">
        <v>108763</v>
      </c>
      <c r="K41" s="214">
        <v>98150</v>
      </c>
      <c r="L41" s="214">
        <v>99794</v>
      </c>
      <c r="M41" s="214">
        <v>150128</v>
      </c>
      <c r="N41" s="214">
        <v>150723</v>
      </c>
      <c r="O41" s="213">
        <f t="shared" si="5"/>
        <v>1392189</v>
      </c>
    </row>
    <row r="42" spans="1:15">
      <c r="A42" s="199"/>
      <c r="B42" s="197" t="s">
        <v>629</v>
      </c>
      <c r="C42" s="316">
        <v>1190</v>
      </c>
      <c r="D42" s="316">
        <v>1132</v>
      </c>
      <c r="E42" s="316">
        <v>1116</v>
      </c>
      <c r="F42" s="316">
        <v>1349</v>
      </c>
      <c r="G42" s="315">
        <v>1580</v>
      </c>
      <c r="H42" s="315">
        <v>1666</v>
      </c>
      <c r="I42" s="315">
        <v>1733</v>
      </c>
      <c r="J42" s="315">
        <v>1353</v>
      </c>
      <c r="K42" s="315">
        <v>1219</v>
      </c>
      <c r="L42" s="315">
        <v>1240</v>
      </c>
      <c r="M42" s="315">
        <v>1759</v>
      </c>
      <c r="N42" s="315">
        <v>1766</v>
      </c>
      <c r="O42" s="316">
        <f t="shared" si="5"/>
        <v>17103</v>
      </c>
    </row>
    <row r="43" spans="1:15">
      <c r="A43" s="192" t="s">
        <v>7</v>
      </c>
      <c r="B43" s="195" t="s">
        <v>138</v>
      </c>
      <c r="C43" s="209">
        <v>2330</v>
      </c>
      <c r="D43" s="209">
        <v>2400</v>
      </c>
      <c r="E43" s="209">
        <v>1513</v>
      </c>
      <c r="F43" s="209">
        <v>2368</v>
      </c>
      <c r="G43" s="210">
        <v>2548</v>
      </c>
      <c r="H43" s="210">
        <v>2915</v>
      </c>
      <c r="I43" s="210">
        <v>2739</v>
      </c>
      <c r="J43" s="210">
        <v>2827</v>
      </c>
      <c r="K43" s="210">
        <v>429</v>
      </c>
      <c r="L43" s="210">
        <v>1683</v>
      </c>
      <c r="M43" s="210">
        <v>2292</v>
      </c>
      <c r="N43" s="210">
        <v>2278</v>
      </c>
      <c r="O43" s="209">
        <f t="shared" si="5"/>
        <v>26322</v>
      </c>
    </row>
    <row r="44" spans="1:15">
      <c r="A44" s="195" t="s">
        <v>152</v>
      </c>
      <c r="B44" s="195" t="s">
        <v>139</v>
      </c>
      <c r="C44" s="209">
        <v>30323</v>
      </c>
      <c r="D44" s="209">
        <v>31209</v>
      </c>
      <c r="E44" s="209">
        <v>19989</v>
      </c>
      <c r="F44" s="209">
        <v>30803</v>
      </c>
      <c r="G44" s="210">
        <v>33081</v>
      </c>
      <c r="H44" s="210">
        <v>37724</v>
      </c>
      <c r="I44" s="210">
        <v>35498</v>
      </c>
      <c r="J44" s="210">
        <v>36610</v>
      </c>
      <c r="K44" s="210">
        <v>6275</v>
      </c>
      <c r="L44" s="210">
        <v>22139</v>
      </c>
      <c r="M44" s="210">
        <v>29843</v>
      </c>
      <c r="N44" s="210">
        <v>29666</v>
      </c>
      <c r="O44" s="209">
        <f t="shared" si="5"/>
        <v>343160</v>
      </c>
    </row>
    <row r="45" spans="1:15">
      <c r="A45" s="195"/>
      <c r="B45" s="195" t="s">
        <v>629</v>
      </c>
      <c r="C45" s="316">
        <v>373</v>
      </c>
      <c r="D45" s="316">
        <v>384</v>
      </c>
      <c r="E45" s="316">
        <v>242</v>
      </c>
      <c r="F45" s="316">
        <v>379</v>
      </c>
      <c r="G45" s="315">
        <v>408</v>
      </c>
      <c r="H45" s="315">
        <v>466</v>
      </c>
      <c r="I45" s="315">
        <v>438</v>
      </c>
      <c r="J45" s="315">
        <v>452</v>
      </c>
      <c r="K45" s="315">
        <v>69</v>
      </c>
      <c r="L45" s="315">
        <v>269</v>
      </c>
      <c r="M45" s="315">
        <v>344</v>
      </c>
      <c r="N45" s="315">
        <v>342</v>
      </c>
      <c r="O45" s="316">
        <f t="shared" si="5"/>
        <v>4166</v>
      </c>
    </row>
    <row r="46" spans="1:15">
      <c r="A46" s="196" t="s">
        <v>8</v>
      </c>
      <c r="B46" s="197" t="s">
        <v>138</v>
      </c>
      <c r="C46" s="213">
        <v>487</v>
      </c>
      <c r="D46" s="213">
        <v>604</v>
      </c>
      <c r="E46" s="213">
        <v>401</v>
      </c>
      <c r="F46" s="213">
        <v>394</v>
      </c>
      <c r="G46" s="214">
        <v>625</v>
      </c>
      <c r="H46" s="214">
        <v>705</v>
      </c>
      <c r="I46" s="214">
        <v>671</v>
      </c>
      <c r="J46" s="214">
        <v>633</v>
      </c>
      <c r="K46" s="214">
        <v>828</v>
      </c>
      <c r="L46" s="214">
        <v>668</v>
      </c>
      <c r="M46" s="214">
        <v>937</v>
      </c>
      <c r="N46" s="214">
        <v>944</v>
      </c>
      <c r="O46" s="213">
        <f t="shared" si="5"/>
        <v>7897</v>
      </c>
    </row>
    <row r="47" spans="1:15">
      <c r="A47" s="197" t="s">
        <v>153</v>
      </c>
      <c r="B47" s="197" t="s">
        <v>139</v>
      </c>
      <c r="C47" s="219">
        <v>6242</v>
      </c>
      <c r="D47" s="219">
        <v>7721</v>
      </c>
      <c r="E47" s="214">
        <v>5154</v>
      </c>
      <c r="F47" s="214">
        <v>5065</v>
      </c>
      <c r="G47" s="214">
        <v>7987</v>
      </c>
      <c r="H47" s="214">
        <v>8999</v>
      </c>
      <c r="I47" s="214">
        <v>8570</v>
      </c>
      <c r="J47" s="214">
        <v>8089</v>
      </c>
      <c r="K47" s="214">
        <v>10555</v>
      </c>
      <c r="L47" s="214">
        <v>8531</v>
      </c>
      <c r="M47" s="214">
        <v>11935</v>
      </c>
      <c r="N47" s="214">
        <v>12023</v>
      </c>
      <c r="O47" s="213">
        <f t="shared" si="5"/>
        <v>100871</v>
      </c>
    </row>
    <row r="48" spans="1:15">
      <c r="A48" s="197"/>
      <c r="B48" s="197" t="s">
        <v>629</v>
      </c>
      <c r="C48" s="318">
        <v>78</v>
      </c>
      <c r="D48" s="318">
        <v>97</v>
      </c>
      <c r="E48" s="315">
        <v>64</v>
      </c>
      <c r="F48" s="315">
        <v>63</v>
      </c>
      <c r="G48" s="315">
        <v>100</v>
      </c>
      <c r="H48" s="315">
        <v>113</v>
      </c>
      <c r="I48" s="315">
        <v>107</v>
      </c>
      <c r="J48" s="315">
        <v>101</v>
      </c>
      <c r="K48" s="315">
        <v>132</v>
      </c>
      <c r="L48" s="315">
        <v>107</v>
      </c>
      <c r="M48" s="315">
        <v>141</v>
      </c>
      <c r="N48" s="315">
        <v>142</v>
      </c>
      <c r="O48" s="316">
        <f t="shared" si="5"/>
        <v>1245</v>
      </c>
    </row>
    <row r="49" spans="1:15">
      <c r="A49" s="192" t="s">
        <v>21</v>
      </c>
      <c r="B49" s="195" t="s">
        <v>138</v>
      </c>
      <c r="C49" s="218">
        <v>507</v>
      </c>
      <c r="D49" s="218">
        <v>488</v>
      </c>
      <c r="E49" s="210">
        <v>533</v>
      </c>
      <c r="F49" s="210">
        <v>549</v>
      </c>
      <c r="G49" s="210">
        <v>706</v>
      </c>
      <c r="H49" s="210">
        <v>921</v>
      </c>
      <c r="I49" s="210">
        <v>995</v>
      </c>
      <c r="J49" s="210">
        <v>465</v>
      </c>
      <c r="K49" s="210">
        <v>557</v>
      </c>
      <c r="L49" s="210">
        <v>520</v>
      </c>
      <c r="M49" s="210">
        <v>520</v>
      </c>
      <c r="N49" s="210">
        <v>584</v>
      </c>
      <c r="O49" s="209">
        <f t="shared" si="5"/>
        <v>7345</v>
      </c>
    </row>
    <row r="50" spans="1:15">
      <c r="A50" s="200" t="s">
        <v>154</v>
      </c>
      <c r="B50" s="195" t="s">
        <v>139</v>
      </c>
      <c r="C50" s="218">
        <v>6495</v>
      </c>
      <c r="D50" s="218">
        <v>6254</v>
      </c>
      <c r="E50" s="210">
        <v>6824</v>
      </c>
      <c r="F50" s="210">
        <v>7026</v>
      </c>
      <c r="G50" s="210">
        <v>9012</v>
      </c>
      <c r="H50" s="210">
        <v>11732</v>
      </c>
      <c r="I50" s="210">
        <v>12668</v>
      </c>
      <c r="J50" s="210">
        <v>5963</v>
      </c>
      <c r="K50" s="210">
        <v>7127</v>
      </c>
      <c r="L50" s="210">
        <v>6659</v>
      </c>
      <c r="M50" s="210">
        <v>6659</v>
      </c>
      <c r="N50" s="210">
        <v>7469</v>
      </c>
      <c r="O50" s="209">
        <f t="shared" si="5"/>
        <v>93888</v>
      </c>
    </row>
    <row r="51" spans="1:15">
      <c r="A51" s="200"/>
      <c r="B51" s="195" t="s">
        <v>629</v>
      </c>
      <c r="C51" s="318">
        <v>81</v>
      </c>
      <c r="D51" s="318">
        <v>78</v>
      </c>
      <c r="E51" s="315">
        <v>85</v>
      </c>
      <c r="F51" s="315">
        <v>88</v>
      </c>
      <c r="G51" s="315">
        <v>113</v>
      </c>
      <c r="H51" s="315">
        <v>147</v>
      </c>
      <c r="I51" s="315">
        <v>159</v>
      </c>
      <c r="J51" s="315">
        <v>74</v>
      </c>
      <c r="K51" s="315">
        <v>89</v>
      </c>
      <c r="L51" s="315">
        <v>83</v>
      </c>
      <c r="M51" s="315">
        <v>78</v>
      </c>
      <c r="N51" s="315">
        <v>88</v>
      </c>
      <c r="O51" s="316">
        <f t="shared" si="5"/>
        <v>1163</v>
      </c>
    </row>
    <row r="52" spans="1:15">
      <c r="A52" s="196" t="s">
        <v>191</v>
      </c>
      <c r="B52" s="197" t="s">
        <v>138</v>
      </c>
      <c r="C52" s="213">
        <v>4641</v>
      </c>
      <c r="D52" s="213">
        <v>4316</v>
      </c>
      <c r="E52" s="213">
        <v>6193</v>
      </c>
      <c r="F52" s="213">
        <v>4794</v>
      </c>
      <c r="G52" s="214">
        <v>4589</v>
      </c>
      <c r="H52" s="214">
        <v>5159</v>
      </c>
      <c r="I52" s="214">
        <v>4831</v>
      </c>
      <c r="J52" s="214">
        <v>4979</v>
      </c>
      <c r="K52" s="214">
        <v>5974</v>
      </c>
      <c r="L52" s="214">
        <v>5243</v>
      </c>
      <c r="M52" s="214">
        <v>5909</v>
      </c>
      <c r="N52" s="214">
        <v>5952</v>
      </c>
      <c r="O52" s="213">
        <f t="shared" si="5"/>
        <v>62580</v>
      </c>
    </row>
    <row r="53" spans="1:15">
      <c r="A53" s="199" t="s">
        <v>155</v>
      </c>
      <c r="B53" s="197" t="s">
        <v>139</v>
      </c>
      <c r="C53" s="219">
        <v>60503</v>
      </c>
      <c r="D53" s="219">
        <v>56391</v>
      </c>
      <c r="E53" s="214">
        <v>80137</v>
      </c>
      <c r="F53" s="214">
        <v>62438</v>
      </c>
      <c r="G53" s="214">
        <v>59845</v>
      </c>
      <c r="H53" s="214">
        <v>67056</v>
      </c>
      <c r="I53" s="214">
        <v>62908</v>
      </c>
      <c r="J53" s="214">
        <v>64780</v>
      </c>
      <c r="K53" s="214">
        <v>77366</v>
      </c>
      <c r="L53" s="214">
        <v>68119</v>
      </c>
      <c r="M53" s="214">
        <v>76543</v>
      </c>
      <c r="N53" s="214">
        <v>77087</v>
      </c>
      <c r="O53" s="213">
        <f t="shared" si="5"/>
        <v>813173</v>
      </c>
    </row>
    <row r="54" spans="1:15">
      <c r="A54" s="199"/>
      <c r="B54" s="197" t="s">
        <v>629</v>
      </c>
      <c r="C54" s="318">
        <v>743</v>
      </c>
      <c r="D54" s="318">
        <v>691</v>
      </c>
      <c r="E54" s="315">
        <v>991</v>
      </c>
      <c r="F54" s="315">
        <v>767</v>
      </c>
      <c r="G54" s="315">
        <v>734</v>
      </c>
      <c r="H54" s="315">
        <v>825</v>
      </c>
      <c r="I54" s="315">
        <v>773</v>
      </c>
      <c r="J54" s="315">
        <v>797</v>
      </c>
      <c r="K54" s="315">
        <v>956</v>
      </c>
      <c r="L54" s="315">
        <v>839</v>
      </c>
      <c r="M54" s="315">
        <v>886</v>
      </c>
      <c r="N54" s="315">
        <v>893</v>
      </c>
      <c r="O54" s="316">
        <f t="shared" si="5"/>
        <v>9895</v>
      </c>
    </row>
    <row r="55" spans="1:15">
      <c r="A55" s="192" t="s">
        <v>192</v>
      </c>
      <c r="B55" s="195" t="s">
        <v>138</v>
      </c>
      <c r="C55" s="209">
        <v>1320</v>
      </c>
      <c r="D55" s="209">
        <v>1023</v>
      </c>
      <c r="E55" s="209">
        <v>995</v>
      </c>
      <c r="F55" s="209">
        <v>878</v>
      </c>
      <c r="G55" s="210">
        <v>790</v>
      </c>
      <c r="H55" s="210">
        <v>1084</v>
      </c>
      <c r="I55" s="210">
        <v>1235</v>
      </c>
      <c r="J55" s="210">
        <v>1063</v>
      </c>
      <c r="K55" s="210">
        <v>1314</v>
      </c>
      <c r="L55" s="210">
        <v>1148</v>
      </c>
      <c r="M55" s="210">
        <v>1029</v>
      </c>
      <c r="N55" s="210">
        <v>720</v>
      </c>
      <c r="O55" s="209">
        <f t="shared" si="5"/>
        <v>12599</v>
      </c>
    </row>
    <row r="56" spans="1:15">
      <c r="A56" s="195" t="s">
        <v>156</v>
      </c>
      <c r="B56" s="195" t="s">
        <v>139</v>
      </c>
      <c r="C56" s="218">
        <v>16779</v>
      </c>
      <c r="D56" s="218">
        <v>13022</v>
      </c>
      <c r="E56" s="210">
        <v>12668</v>
      </c>
      <c r="F56" s="210">
        <v>11188</v>
      </c>
      <c r="G56" s="210">
        <v>10074</v>
      </c>
      <c r="H56" s="210">
        <v>13793</v>
      </c>
      <c r="I56" s="210">
        <v>15704</v>
      </c>
      <c r="J56" s="210">
        <v>13528</v>
      </c>
      <c r="K56" s="210">
        <v>17045</v>
      </c>
      <c r="L56" s="210">
        <v>14603</v>
      </c>
      <c r="M56" s="210">
        <v>13098</v>
      </c>
      <c r="N56" s="210">
        <v>9189</v>
      </c>
      <c r="O56" s="209">
        <f t="shared" si="5"/>
        <v>160691</v>
      </c>
    </row>
    <row r="57" spans="1:15">
      <c r="A57" s="206"/>
      <c r="B57" s="195" t="s">
        <v>629</v>
      </c>
      <c r="C57" s="318">
        <v>211</v>
      </c>
      <c r="D57" s="318">
        <v>164</v>
      </c>
      <c r="E57" s="315">
        <v>159</v>
      </c>
      <c r="F57" s="315">
        <v>140</v>
      </c>
      <c r="G57" s="315">
        <v>126</v>
      </c>
      <c r="H57" s="315">
        <v>173</v>
      </c>
      <c r="I57" s="315">
        <v>198</v>
      </c>
      <c r="J57" s="315">
        <v>170</v>
      </c>
      <c r="K57" s="315">
        <v>215</v>
      </c>
      <c r="L57" s="315">
        <v>184</v>
      </c>
      <c r="M57" s="315">
        <v>154</v>
      </c>
      <c r="N57" s="315">
        <v>108</v>
      </c>
      <c r="O57" s="316">
        <f t="shared" si="5"/>
        <v>2002</v>
      </c>
    </row>
    <row r="58" spans="1:15">
      <c r="A58" s="366" t="s">
        <v>389</v>
      </c>
      <c r="B58" s="198" t="s">
        <v>208</v>
      </c>
      <c r="C58" s="220">
        <f t="shared" ref="C58:N58" si="6">SUM(C34,C37,C40,C43,C46,C49,C52,C55)</f>
        <v>41675</v>
      </c>
      <c r="D58" s="220">
        <f t="shared" si="6"/>
        <v>38255</v>
      </c>
      <c r="E58" s="220">
        <f t="shared" si="6"/>
        <v>39221</v>
      </c>
      <c r="F58" s="220">
        <f t="shared" si="6"/>
        <v>42355</v>
      </c>
      <c r="G58" s="220">
        <f t="shared" si="6"/>
        <v>42950</v>
      </c>
      <c r="H58" s="220">
        <f t="shared" si="6"/>
        <v>47629</v>
      </c>
      <c r="I58" s="220">
        <f t="shared" si="6"/>
        <v>48315</v>
      </c>
      <c r="J58" s="220">
        <f t="shared" si="6"/>
        <v>43249</v>
      </c>
      <c r="K58" s="220">
        <f t="shared" si="6"/>
        <v>44421</v>
      </c>
      <c r="L58" s="220">
        <f t="shared" si="6"/>
        <v>39971</v>
      </c>
      <c r="M58" s="220">
        <f t="shared" si="6"/>
        <v>50562</v>
      </c>
      <c r="N58" s="220">
        <f t="shared" si="6"/>
        <v>51911</v>
      </c>
      <c r="O58" s="229">
        <f>SUM(C58:N58)</f>
        <v>530514</v>
      </c>
    </row>
    <row r="59" spans="1:15">
      <c r="A59" s="367"/>
      <c r="B59" s="198" t="s">
        <v>209</v>
      </c>
      <c r="C59" s="220">
        <f t="shared" ref="C59:N59" si="7">SUM(C35,C38,C41,C44,C47,C50,C53,C56)</f>
        <v>538852</v>
      </c>
      <c r="D59" s="220">
        <f t="shared" si="7"/>
        <v>495586</v>
      </c>
      <c r="E59" s="220">
        <f t="shared" si="7"/>
        <v>507811</v>
      </c>
      <c r="F59" s="220">
        <f t="shared" si="7"/>
        <v>547451</v>
      </c>
      <c r="G59" s="220">
        <f t="shared" si="7"/>
        <v>554979</v>
      </c>
      <c r="H59" s="220">
        <f t="shared" si="7"/>
        <v>614169</v>
      </c>
      <c r="I59" s="220">
        <f t="shared" si="7"/>
        <v>622849</v>
      </c>
      <c r="J59" s="220">
        <f t="shared" si="7"/>
        <v>558763</v>
      </c>
      <c r="K59" s="220">
        <f t="shared" si="7"/>
        <v>573930</v>
      </c>
      <c r="L59" s="220">
        <f t="shared" si="7"/>
        <v>517294</v>
      </c>
      <c r="M59" s="220">
        <f t="shared" si="7"/>
        <v>651273</v>
      </c>
      <c r="N59" s="220">
        <f t="shared" si="7"/>
        <v>668338</v>
      </c>
      <c r="O59" s="229">
        <f>SUM(C59:N59)</f>
        <v>6851295</v>
      </c>
    </row>
    <row r="60" spans="1:15">
      <c r="A60" s="377" t="s">
        <v>578</v>
      </c>
      <c r="B60" s="378"/>
      <c r="C60" s="287" t="s">
        <v>579</v>
      </c>
      <c r="D60" s="309" t="s">
        <v>582</v>
      </c>
      <c r="E60" s="309" t="s">
        <v>585</v>
      </c>
      <c r="F60" s="309" t="s">
        <v>589</v>
      </c>
      <c r="G60" s="309" t="s">
        <v>592</v>
      </c>
      <c r="H60" s="309" t="s">
        <v>597</v>
      </c>
      <c r="I60" s="309" t="s">
        <v>602</v>
      </c>
      <c r="J60" s="309" t="s">
        <v>605</v>
      </c>
      <c r="K60" s="309" t="s">
        <v>606</v>
      </c>
      <c r="L60" s="221" t="s">
        <v>567</v>
      </c>
      <c r="M60" s="221" t="s">
        <v>571</v>
      </c>
      <c r="N60" s="221" t="s">
        <v>574</v>
      </c>
      <c r="O60" s="211"/>
    </row>
    <row r="61" spans="1:15">
      <c r="A61" s="368" t="s">
        <v>390</v>
      </c>
      <c r="B61" s="195" t="s">
        <v>140</v>
      </c>
      <c r="C61" s="222">
        <v>156.85</v>
      </c>
      <c r="D61" s="223">
        <v>59.46</v>
      </c>
      <c r="E61" s="223">
        <v>90.73</v>
      </c>
      <c r="F61" s="223">
        <v>88.42</v>
      </c>
      <c r="G61" s="222">
        <v>60</v>
      </c>
      <c r="H61" s="223">
        <v>90</v>
      </c>
      <c r="I61" s="223">
        <v>140</v>
      </c>
      <c r="J61" s="223">
        <v>90</v>
      </c>
      <c r="K61" s="223">
        <v>115</v>
      </c>
      <c r="L61" s="223">
        <v>90</v>
      </c>
      <c r="M61" s="223">
        <v>90</v>
      </c>
      <c r="N61" s="222">
        <v>90</v>
      </c>
      <c r="O61" s="225">
        <f t="shared" ref="O61:O66" si="8">SUM(C61:N61)</f>
        <v>1160.46</v>
      </c>
    </row>
    <row r="62" spans="1:15">
      <c r="A62" s="369"/>
      <c r="B62" s="195" t="s">
        <v>141</v>
      </c>
      <c r="C62" s="218">
        <v>4484</v>
      </c>
      <c r="D62" s="218">
        <v>1534</v>
      </c>
      <c r="E62" s="218">
        <v>1992</v>
      </c>
      <c r="F62" s="218">
        <v>1557</v>
      </c>
      <c r="G62" s="210">
        <v>1188</v>
      </c>
      <c r="H62" s="218">
        <v>2001</v>
      </c>
      <c r="I62" s="218">
        <v>3243</v>
      </c>
      <c r="J62" s="218">
        <v>2100</v>
      </c>
      <c r="K62" s="218">
        <v>2667</v>
      </c>
      <c r="L62" s="218">
        <v>2061</v>
      </c>
      <c r="M62" s="218">
        <v>2043</v>
      </c>
      <c r="N62" s="210">
        <v>2100</v>
      </c>
      <c r="O62" s="225">
        <f t="shared" si="8"/>
        <v>26970</v>
      </c>
    </row>
    <row r="63" spans="1:15">
      <c r="A63" s="370" t="s">
        <v>11</v>
      </c>
      <c r="B63" s="195" t="s">
        <v>140</v>
      </c>
      <c r="C63" s="222">
        <v>55.7</v>
      </c>
      <c r="D63" s="223">
        <v>0</v>
      </c>
      <c r="E63" s="223">
        <v>108.13</v>
      </c>
      <c r="F63" s="223">
        <v>79.55</v>
      </c>
      <c r="G63" s="222">
        <v>78.98</v>
      </c>
      <c r="H63" s="223">
        <v>77.25</v>
      </c>
      <c r="I63" s="222">
        <v>0</v>
      </c>
      <c r="J63" s="223">
        <v>76.02</v>
      </c>
      <c r="K63" s="223">
        <v>143.38999999999999</v>
      </c>
      <c r="L63" s="223">
        <v>73.709999999999994</v>
      </c>
      <c r="M63" s="223">
        <v>69.489999999999995</v>
      </c>
      <c r="N63" s="222"/>
      <c r="O63" s="225">
        <f t="shared" si="8"/>
        <v>762.22</v>
      </c>
    </row>
    <row r="64" spans="1:15">
      <c r="A64" s="369"/>
      <c r="B64" s="195" t="s">
        <v>141</v>
      </c>
      <c r="C64" s="218">
        <v>1323</v>
      </c>
      <c r="D64" s="218">
        <v>0</v>
      </c>
      <c r="E64" s="218">
        <v>1837</v>
      </c>
      <c r="F64" s="218">
        <v>1094</v>
      </c>
      <c r="G64" s="210">
        <v>1189</v>
      </c>
      <c r="H64" s="218">
        <v>1379</v>
      </c>
      <c r="I64" s="210">
        <v>0</v>
      </c>
      <c r="J64" s="218">
        <v>1403</v>
      </c>
      <c r="K64" s="218">
        <v>2640</v>
      </c>
      <c r="L64" s="218">
        <v>1330</v>
      </c>
      <c r="M64" s="218">
        <v>1247</v>
      </c>
      <c r="N64" s="210"/>
      <c r="O64" s="225">
        <f t="shared" si="8"/>
        <v>13442</v>
      </c>
    </row>
    <row r="65" spans="1:15">
      <c r="A65" s="375" t="s">
        <v>389</v>
      </c>
      <c r="B65" s="198" t="s">
        <v>210</v>
      </c>
      <c r="C65" s="224">
        <f>C61+C63</f>
        <v>212.55</v>
      </c>
      <c r="D65" s="224">
        <f t="shared" ref="D65:E66" si="9">D61+D63</f>
        <v>59.46</v>
      </c>
      <c r="E65" s="224">
        <f t="shared" ref="E65:N66" si="10">E61+E63</f>
        <v>198.86</v>
      </c>
      <c r="F65" s="224">
        <f t="shared" si="10"/>
        <v>167.97</v>
      </c>
      <c r="G65" s="224">
        <f t="shared" si="10"/>
        <v>138.98000000000002</v>
      </c>
      <c r="H65" s="224">
        <f t="shared" si="10"/>
        <v>167.25</v>
      </c>
      <c r="I65" s="224">
        <f t="shared" si="10"/>
        <v>140</v>
      </c>
      <c r="J65" s="224">
        <f t="shared" si="10"/>
        <v>166.01999999999998</v>
      </c>
      <c r="K65" s="224">
        <f t="shared" si="10"/>
        <v>258.39</v>
      </c>
      <c r="L65" s="224">
        <f t="shared" si="10"/>
        <v>163.70999999999998</v>
      </c>
      <c r="M65" s="224">
        <f t="shared" si="10"/>
        <v>159.49</v>
      </c>
      <c r="N65" s="224">
        <f t="shared" si="10"/>
        <v>90</v>
      </c>
      <c r="O65" s="234">
        <f t="shared" si="8"/>
        <v>1922.68</v>
      </c>
    </row>
    <row r="66" spans="1:15">
      <c r="A66" s="376"/>
      <c r="B66" s="198" t="s">
        <v>211</v>
      </c>
      <c r="C66" s="220">
        <f>C62+C64</f>
        <v>5807</v>
      </c>
      <c r="D66" s="220">
        <f t="shared" si="9"/>
        <v>1534</v>
      </c>
      <c r="E66" s="220">
        <f t="shared" si="9"/>
        <v>3829</v>
      </c>
      <c r="F66" s="220">
        <f t="shared" si="10"/>
        <v>2651</v>
      </c>
      <c r="G66" s="220">
        <f t="shared" si="10"/>
        <v>2377</v>
      </c>
      <c r="H66" s="220">
        <f t="shared" si="10"/>
        <v>3380</v>
      </c>
      <c r="I66" s="220">
        <f t="shared" si="10"/>
        <v>3243</v>
      </c>
      <c r="J66" s="220">
        <f t="shared" si="10"/>
        <v>3503</v>
      </c>
      <c r="K66" s="220">
        <f t="shared" si="10"/>
        <v>5307</v>
      </c>
      <c r="L66" s="220">
        <f t="shared" si="10"/>
        <v>3391</v>
      </c>
      <c r="M66" s="220">
        <f t="shared" si="10"/>
        <v>3290</v>
      </c>
      <c r="N66" s="220">
        <f t="shared" si="10"/>
        <v>2100</v>
      </c>
      <c r="O66" s="229">
        <f t="shared" si="8"/>
        <v>40412</v>
      </c>
    </row>
    <row r="67" spans="1:15">
      <c r="A67" s="377" t="s">
        <v>594</v>
      </c>
      <c r="B67" s="378"/>
      <c r="C67" s="230" t="s">
        <v>621</v>
      </c>
      <c r="D67" s="230" t="s">
        <v>622</v>
      </c>
      <c r="E67" s="286" t="s">
        <v>623</v>
      </c>
      <c r="F67" s="286" t="s">
        <v>634</v>
      </c>
      <c r="G67" s="286" t="s">
        <v>635</v>
      </c>
      <c r="H67" s="286" t="s">
        <v>632</v>
      </c>
      <c r="I67" s="286" t="s">
        <v>636</v>
      </c>
      <c r="J67" s="286" t="s">
        <v>603</v>
      </c>
      <c r="K67" s="286" t="s">
        <v>640</v>
      </c>
      <c r="L67" s="286" t="s">
        <v>641</v>
      </c>
      <c r="M67" s="286" t="s">
        <v>642</v>
      </c>
      <c r="N67" s="286" t="s">
        <v>645</v>
      </c>
      <c r="O67" s="211"/>
    </row>
    <row r="68" spans="1:15">
      <c r="A68" s="371" t="s">
        <v>12</v>
      </c>
      <c r="B68" s="197" t="s">
        <v>138</v>
      </c>
      <c r="C68" s="219">
        <v>4912</v>
      </c>
      <c r="D68" s="219">
        <v>3502</v>
      </c>
      <c r="E68" s="214">
        <v>1427</v>
      </c>
      <c r="F68" s="214">
        <v>4680</v>
      </c>
      <c r="G68" s="214">
        <v>4692</v>
      </c>
      <c r="H68" s="214">
        <v>3479</v>
      </c>
      <c r="I68" s="214">
        <v>2433</v>
      </c>
      <c r="J68" s="214">
        <v>146</v>
      </c>
      <c r="K68" s="214">
        <v>415</v>
      </c>
      <c r="L68" s="214">
        <v>1826</v>
      </c>
      <c r="M68" s="214">
        <v>3378</v>
      </c>
      <c r="N68" s="214">
        <v>4030</v>
      </c>
      <c r="O68" s="213">
        <f t="shared" ref="O68:O75" si="11">SUM(C68:N68)</f>
        <v>34920</v>
      </c>
    </row>
    <row r="69" spans="1:15">
      <c r="A69" s="369"/>
      <c r="B69" s="197" t="s">
        <v>13</v>
      </c>
      <c r="C69" s="219">
        <v>66796</v>
      </c>
      <c r="D69" s="219">
        <v>47582</v>
      </c>
      <c r="E69" s="214">
        <v>19507</v>
      </c>
      <c r="F69" s="214">
        <v>63520</v>
      </c>
      <c r="G69" s="214">
        <v>61614</v>
      </c>
      <c r="H69" s="214">
        <v>42592</v>
      </c>
      <c r="I69" s="214">
        <v>27784</v>
      </c>
      <c r="J69" s="214">
        <v>1778</v>
      </c>
      <c r="K69" s="214">
        <v>4596</v>
      </c>
      <c r="L69" s="214">
        <v>19501</v>
      </c>
      <c r="M69" s="214">
        <v>35905</v>
      </c>
      <c r="N69" s="214">
        <v>43380</v>
      </c>
      <c r="O69" s="213">
        <f t="shared" si="11"/>
        <v>434555</v>
      </c>
    </row>
    <row r="70" spans="1:15">
      <c r="A70" s="370" t="s">
        <v>14</v>
      </c>
      <c r="B70" s="195" t="s">
        <v>138</v>
      </c>
      <c r="C70" s="218">
        <v>5702</v>
      </c>
      <c r="D70" s="218">
        <v>4325</v>
      </c>
      <c r="E70" s="210">
        <v>1565</v>
      </c>
      <c r="F70" s="210">
        <v>5702</v>
      </c>
      <c r="G70" s="210">
        <v>5544</v>
      </c>
      <c r="H70" s="210">
        <v>4230</v>
      </c>
      <c r="I70" s="210">
        <v>3178</v>
      </c>
      <c r="J70" s="210">
        <v>1382</v>
      </c>
      <c r="K70" s="210">
        <v>1330</v>
      </c>
      <c r="L70" s="210">
        <v>2598</v>
      </c>
      <c r="M70" s="210">
        <v>4473</v>
      </c>
      <c r="N70" s="210">
        <v>5624</v>
      </c>
      <c r="O70" s="209">
        <f t="shared" si="11"/>
        <v>45653</v>
      </c>
    </row>
    <row r="71" spans="1:15">
      <c r="A71" s="369"/>
      <c r="B71" s="195" t="s">
        <v>13</v>
      </c>
      <c r="C71" s="218">
        <v>77507</v>
      </c>
      <c r="D71" s="218">
        <v>58717</v>
      </c>
      <c r="E71" s="210">
        <v>21374</v>
      </c>
      <c r="F71" s="210">
        <v>77348</v>
      </c>
      <c r="G71" s="210">
        <v>72765</v>
      </c>
      <c r="H71" s="210">
        <v>51743</v>
      </c>
      <c r="I71" s="210">
        <v>36231</v>
      </c>
      <c r="J71" s="210">
        <v>15139</v>
      </c>
      <c r="K71" s="210">
        <v>14287</v>
      </c>
      <c r="L71" s="210">
        <v>27661</v>
      </c>
      <c r="M71" s="210">
        <v>47480</v>
      </c>
      <c r="N71" s="210">
        <v>60458</v>
      </c>
      <c r="O71" s="209">
        <f t="shared" si="11"/>
        <v>560710</v>
      </c>
    </row>
    <row r="72" spans="1:15">
      <c r="A72" s="371" t="s">
        <v>393</v>
      </c>
      <c r="B72" s="197" t="s">
        <v>138</v>
      </c>
      <c r="C72" s="219">
        <v>8328</v>
      </c>
      <c r="D72" s="219">
        <v>7590</v>
      </c>
      <c r="E72" s="214">
        <v>4221</v>
      </c>
      <c r="F72" s="214">
        <v>8311</v>
      </c>
      <c r="G72" s="214">
        <v>7744</v>
      </c>
      <c r="H72" s="214">
        <v>5633</v>
      </c>
      <c r="I72" s="214">
        <v>3685</v>
      </c>
      <c r="J72" s="214">
        <v>1435</v>
      </c>
      <c r="K72" s="214">
        <v>1872</v>
      </c>
      <c r="L72" s="214">
        <v>3584</v>
      </c>
      <c r="M72" s="214">
        <v>5090</v>
      </c>
      <c r="N72" s="214">
        <v>7202</v>
      </c>
      <c r="O72" s="213">
        <f t="shared" si="11"/>
        <v>64695</v>
      </c>
    </row>
    <row r="73" spans="1:15">
      <c r="A73" s="369"/>
      <c r="B73" s="197" t="s">
        <v>13</v>
      </c>
      <c r="C73" s="219">
        <v>113110</v>
      </c>
      <c r="D73" s="219">
        <v>102893</v>
      </c>
      <c r="E73" s="214">
        <v>57310</v>
      </c>
      <c r="F73" s="214">
        <v>112648</v>
      </c>
      <c r="G73" s="214">
        <v>101561</v>
      </c>
      <c r="H73" s="214">
        <v>68838</v>
      </c>
      <c r="I73" s="214">
        <v>41979</v>
      </c>
      <c r="J73" s="214">
        <v>15712</v>
      </c>
      <c r="K73" s="214">
        <v>20028</v>
      </c>
      <c r="L73" s="214">
        <v>38083</v>
      </c>
      <c r="M73" s="214">
        <v>54001</v>
      </c>
      <c r="N73" s="214">
        <v>77366</v>
      </c>
      <c r="O73" s="213">
        <f t="shared" si="11"/>
        <v>803529</v>
      </c>
    </row>
    <row r="74" spans="1:15">
      <c r="A74" s="370" t="s">
        <v>15</v>
      </c>
      <c r="B74" s="195" t="s">
        <v>138</v>
      </c>
      <c r="C74" s="218">
        <v>3581</v>
      </c>
      <c r="D74" s="218">
        <v>2616</v>
      </c>
      <c r="E74" s="210">
        <v>1149</v>
      </c>
      <c r="F74" s="210">
        <v>3485</v>
      </c>
      <c r="G74" s="210">
        <v>3078</v>
      </c>
      <c r="H74" s="210">
        <v>2377</v>
      </c>
      <c r="I74" s="210">
        <v>1775</v>
      </c>
      <c r="J74" s="210">
        <v>1091</v>
      </c>
      <c r="K74" s="210">
        <v>1126</v>
      </c>
      <c r="L74" s="210">
        <v>1605</v>
      </c>
      <c r="M74" s="210">
        <v>2413</v>
      </c>
      <c r="N74" s="210">
        <v>2789</v>
      </c>
      <c r="O74" s="209">
        <f t="shared" si="11"/>
        <v>27085</v>
      </c>
    </row>
    <row r="75" spans="1:15">
      <c r="A75" s="369"/>
      <c r="B75" s="195" t="s">
        <v>13</v>
      </c>
      <c r="C75" s="218">
        <v>48751</v>
      </c>
      <c r="D75" s="218">
        <v>35594</v>
      </c>
      <c r="E75" s="210">
        <v>15746</v>
      </c>
      <c r="F75" s="210">
        <v>47352</v>
      </c>
      <c r="G75" s="210">
        <v>40488</v>
      </c>
      <c r="H75" s="210">
        <v>29164</v>
      </c>
      <c r="I75" s="210">
        <v>20324</v>
      </c>
      <c r="J75" s="210">
        <v>11994</v>
      </c>
      <c r="K75" s="210">
        <v>12126</v>
      </c>
      <c r="L75" s="210">
        <v>17165</v>
      </c>
      <c r="M75" s="210">
        <v>25705</v>
      </c>
      <c r="N75" s="210">
        <v>30083</v>
      </c>
      <c r="O75" s="209">
        <f t="shared" si="11"/>
        <v>334492</v>
      </c>
    </row>
    <row r="76" spans="1:15">
      <c r="A76" s="366" t="s">
        <v>389</v>
      </c>
      <c r="B76" s="198" t="s">
        <v>212</v>
      </c>
      <c r="C76" s="220">
        <f>C68+C70+C72+C74</f>
        <v>22523</v>
      </c>
      <c r="D76" s="220">
        <f t="shared" ref="D76:N77" si="12">D68+D70+D72+D74</f>
        <v>18033</v>
      </c>
      <c r="E76" s="220">
        <f t="shared" si="12"/>
        <v>8362</v>
      </c>
      <c r="F76" s="220">
        <f t="shared" si="12"/>
        <v>22178</v>
      </c>
      <c r="G76" s="220">
        <f t="shared" si="12"/>
        <v>21058</v>
      </c>
      <c r="H76" s="220">
        <f t="shared" si="12"/>
        <v>15719</v>
      </c>
      <c r="I76" s="220">
        <f t="shared" si="12"/>
        <v>11071</v>
      </c>
      <c r="J76" s="220">
        <f t="shared" si="12"/>
        <v>4054</v>
      </c>
      <c r="K76" s="220">
        <f t="shared" si="12"/>
        <v>4743</v>
      </c>
      <c r="L76" s="220">
        <f t="shared" si="12"/>
        <v>9613</v>
      </c>
      <c r="M76" s="220">
        <f t="shared" si="12"/>
        <v>15354</v>
      </c>
      <c r="N76" s="220">
        <f t="shared" si="12"/>
        <v>19645</v>
      </c>
      <c r="O76" s="229">
        <f>SUM(C76:N76)</f>
        <v>172353</v>
      </c>
    </row>
    <row r="77" spans="1:15">
      <c r="A77" s="367"/>
      <c r="B77" s="198" t="s">
        <v>16</v>
      </c>
      <c r="C77" s="220">
        <f>C69+C71+C73+C75</f>
        <v>306164</v>
      </c>
      <c r="D77" s="220">
        <f t="shared" si="12"/>
        <v>244786</v>
      </c>
      <c r="E77" s="220">
        <f t="shared" si="12"/>
        <v>113937</v>
      </c>
      <c r="F77" s="220">
        <f t="shared" si="12"/>
        <v>300868</v>
      </c>
      <c r="G77" s="220">
        <f t="shared" si="12"/>
        <v>276428</v>
      </c>
      <c r="H77" s="220">
        <f t="shared" si="12"/>
        <v>192337</v>
      </c>
      <c r="I77" s="220">
        <f t="shared" si="12"/>
        <v>126318</v>
      </c>
      <c r="J77" s="220">
        <f t="shared" si="12"/>
        <v>44623</v>
      </c>
      <c r="K77" s="220">
        <f t="shared" si="12"/>
        <v>51037</v>
      </c>
      <c r="L77" s="220">
        <f t="shared" si="12"/>
        <v>102410</v>
      </c>
      <c r="M77" s="220">
        <f t="shared" si="12"/>
        <v>163091</v>
      </c>
      <c r="N77" s="220">
        <f t="shared" si="12"/>
        <v>211287</v>
      </c>
      <c r="O77" s="229">
        <f>SUM(C77:N77)</f>
        <v>2133286</v>
      </c>
    </row>
    <row r="78" spans="1:15">
      <c r="A78" s="370" t="s">
        <v>19</v>
      </c>
      <c r="B78" s="195" t="s">
        <v>140</v>
      </c>
      <c r="C78" s="225"/>
      <c r="D78" s="223"/>
      <c r="E78" s="225"/>
      <c r="F78" s="222"/>
      <c r="G78" s="222"/>
      <c r="H78" s="222"/>
      <c r="I78" s="222"/>
      <c r="J78" s="222"/>
      <c r="K78" s="222"/>
      <c r="L78" s="222"/>
      <c r="M78" s="222"/>
      <c r="N78" s="222"/>
      <c r="O78" s="289"/>
    </row>
    <row r="79" spans="1:15">
      <c r="A79" s="369"/>
      <c r="B79" s="195" t="s">
        <v>13</v>
      </c>
      <c r="C79" s="218"/>
      <c r="D79" s="218"/>
      <c r="E79" s="218"/>
      <c r="F79" s="221"/>
      <c r="G79" s="221"/>
      <c r="H79" s="221"/>
      <c r="I79" s="221"/>
      <c r="J79" s="221"/>
      <c r="K79" s="221"/>
      <c r="L79" s="221"/>
      <c r="M79" s="221"/>
      <c r="N79" s="221"/>
      <c r="O79" s="289"/>
    </row>
    <row r="80" spans="1:15">
      <c r="A80" s="366" t="s">
        <v>389</v>
      </c>
      <c r="B80" s="198" t="s">
        <v>210</v>
      </c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9"/>
    </row>
    <row r="81" spans="1:15">
      <c r="A81" s="367"/>
      <c r="B81" s="198" t="s">
        <v>16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9"/>
    </row>
  </sheetData>
  <mergeCells count="17">
    <mergeCell ref="A70:A71"/>
    <mergeCell ref="A1:O1"/>
    <mergeCell ref="A2:B2"/>
    <mergeCell ref="A31:A32"/>
    <mergeCell ref="A33:B33"/>
    <mergeCell ref="A58:A59"/>
    <mergeCell ref="A60:B60"/>
    <mergeCell ref="A61:A62"/>
    <mergeCell ref="A63:A64"/>
    <mergeCell ref="A65:A66"/>
    <mergeCell ref="A67:B67"/>
    <mergeCell ref="A68:A69"/>
    <mergeCell ref="A72:A73"/>
    <mergeCell ref="A74:A75"/>
    <mergeCell ref="A76:A77"/>
    <mergeCell ref="A78:A79"/>
    <mergeCell ref="A80:A81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81"/>
  <sheetViews>
    <sheetView topLeftCell="A19" workbookViewId="0">
      <selection activeCell="S33" sqref="S33"/>
    </sheetView>
  </sheetViews>
  <sheetFormatPr defaultRowHeight="16.5"/>
  <cols>
    <col min="1" max="1" width="18" customWidth="1"/>
    <col min="2" max="2" width="21.625" customWidth="1"/>
    <col min="3" max="3" width="11.5" customWidth="1"/>
    <col min="4" max="4" width="9.5" customWidth="1"/>
    <col min="5" max="5" width="10.25" customWidth="1"/>
    <col min="6" max="6" width="10.875" customWidth="1"/>
    <col min="7" max="7" width="10.25" customWidth="1"/>
    <col min="8" max="8" width="9.75" customWidth="1"/>
    <col min="9" max="9" width="10.5" customWidth="1"/>
    <col min="10" max="10" width="10.375" customWidth="1"/>
    <col min="11" max="11" width="10.75" customWidth="1"/>
    <col min="12" max="12" width="10" customWidth="1"/>
    <col min="13" max="13" width="11.25" customWidth="1"/>
    <col min="14" max="14" width="11" customWidth="1"/>
    <col min="15" max="15" width="11.5" customWidth="1"/>
    <col min="17" max="17" width="11.125" bestFit="1" customWidth="1"/>
    <col min="18" max="18" width="10" bestFit="1" customWidth="1"/>
    <col min="19" max="19" width="11.125" bestFit="1" customWidth="1"/>
  </cols>
  <sheetData>
    <row r="1" spans="1:15">
      <c r="A1" s="351" t="s">
        <v>643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>
      <c r="A2" s="377" t="s">
        <v>394</v>
      </c>
      <c r="B2" s="378"/>
      <c r="C2" s="239" t="s">
        <v>435</v>
      </c>
      <c r="D2" s="239" t="s">
        <v>436</v>
      </c>
      <c r="E2" s="239" t="s">
        <v>650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567</v>
      </c>
      <c r="N2" s="239" t="s">
        <v>571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117000</v>
      </c>
      <c r="J4" s="210">
        <v>131600</v>
      </c>
      <c r="K4" s="210">
        <v>141400</v>
      </c>
      <c r="L4" s="210">
        <v>151600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245600</v>
      </c>
      <c r="D5" s="209">
        <v>182000</v>
      </c>
      <c r="E5" s="210">
        <v>121600</v>
      </c>
      <c r="F5" s="210">
        <v>220200</v>
      </c>
      <c r="G5" s="210">
        <v>211400</v>
      </c>
      <c r="H5" s="210">
        <v>260400</v>
      </c>
      <c r="I5" s="210">
        <v>119200</v>
      </c>
      <c r="J5" s="210">
        <v>133600</v>
      </c>
      <c r="K5" s="210">
        <v>140600</v>
      </c>
      <c r="L5" s="210">
        <v>148000</v>
      </c>
      <c r="M5" s="210">
        <v>261000</v>
      </c>
      <c r="N5" s="210">
        <v>225800</v>
      </c>
      <c r="O5" s="209"/>
    </row>
    <row r="6" spans="1:15">
      <c r="A6" s="195" t="s">
        <v>479</v>
      </c>
      <c r="B6" s="195" t="s">
        <v>134</v>
      </c>
      <c r="C6" s="209">
        <v>32400</v>
      </c>
      <c r="D6" s="209">
        <v>33200</v>
      </c>
      <c r="E6" s="210">
        <v>16000</v>
      </c>
      <c r="F6" s="210">
        <v>26000</v>
      </c>
      <c r="G6" s="210">
        <v>26800</v>
      </c>
      <c r="H6" s="210">
        <v>29800</v>
      </c>
      <c r="I6" s="210">
        <v>27000</v>
      </c>
      <c r="J6" s="210">
        <v>35400</v>
      </c>
      <c r="K6" s="210">
        <v>27800</v>
      </c>
      <c r="L6" s="210">
        <v>31600</v>
      </c>
      <c r="M6" s="210">
        <v>41600</v>
      </c>
      <c r="N6" s="210">
        <v>24400</v>
      </c>
      <c r="O6" s="209"/>
    </row>
    <row r="7" spans="1:15">
      <c r="A7" s="291" t="s">
        <v>477</v>
      </c>
      <c r="B7" s="195" t="s">
        <v>135</v>
      </c>
      <c r="C7" s="209">
        <v>137200</v>
      </c>
      <c r="D7" s="209">
        <v>129400</v>
      </c>
      <c r="E7" s="210">
        <v>115200</v>
      </c>
      <c r="F7" s="210">
        <v>120000</v>
      </c>
      <c r="G7" s="210">
        <v>113800</v>
      </c>
      <c r="H7" s="210">
        <v>143800</v>
      </c>
      <c r="I7" s="210">
        <v>131800</v>
      </c>
      <c r="J7" s="210">
        <v>135800</v>
      </c>
      <c r="K7" s="210">
        <v>139600</v>
      </c>
      <c r="L7" s="210">
        <v>137000</v>
      </c>
      <c r="M7" s="210">
        <v>138200</v>
      </c>
      <c r="N7" s="210">
        <v>116600</v>
      </c>
      <c r="O7" s="209"/>
    </row>
    <row r="8" spans="1:15">
      <c r="A8" s="292" t="s">
        <v>482</v>
      </c>
      <c r="B8" s="192" t="s">
        <v>212</v>
      </c>
      <c r="C8" s="209">
        <f>SUM(C5:C7)</f>
        <v>415200</v>
      </c>
      <c r="D8" s="209">
        <f t="shared" ref="D8:M8" si="0">SUM(D4:D7)</f>
        <v>344600</v>
      </c>
      <c r="E8" s="209">
        <f t="shared" si="0"/>
        <v>252800</v>
      </c>
      <c r="F8" s="209">
        <f t="shared" si="0"/>
        <v>366200</v>
      </c>
      <c r="G8" s="209">
        <f t="shared" si="0"/>
        <v>352000</v>
      </c>
      <c r="H8" s="209">
        <f t="shared" si="0"/>
        <v>434000</v>
      </c>
      <c r="I8" s="209">
        <f t="shared" si="0"/>
        <v>395000</v>
      </c>
      <c r="J8" s="209">
        <f t="shared" si="0"/>
        <v>436400</v>
      </c>
      <c r="K8" s="209">
        <f t="shared" si="0"/>
        <v>449400</v>
      </c>
      <c r="L8" s="209">
        <f t="shared" si="0"/>
        <v>468200</v>
      </c>
      <c r="M8" s="209">
        <f t="shared" si="0"/>
        <v>440800</v>
      </c>
      <c r="N8" s="209">
        <f>SUM(N4:N7)</f>
        <v>366800</v>
      </c>
      <c r="O8" s="209">
        <f t="shared" ref="O8:O13" si="1">SUM(C8:N8)</f>
        <v>4721400</v>
      </c>
    </row>
    <row r="9" spans="1:15">
      <c r="A9" s="292" t="s">
        <v>507</v>
      </c>
      <c r="B9" s="195" t="s">
        <v>620</v>
      </c>
      <c r="C9" s="209">
        <v>17400</v>
      </c>
      <c r="D9" s="209">
        <v>19600</v>
      </c>
      <c r="E9" s="297">
        <v>-46000</v>
      </c>
      <c r="F9" s="297">
        <v>-35200</v>
      </c>
      <c r="G9" s="297">
        <v>-2400</v>
      </c>
      <c r="H9" s="297">
        <v>-80000</v>
      </c>
      <c r="I9" s="308">
        <f>I8-'109'!I8</f>
        <v>-169200</v>
      </c>
      <c r="J9" s="308">
        <f>J8-'109'!J8</f>
        <v>-115200</v>
      </c>
      <c r="K9" s="308">
        <f>K8-'109'!K8</f>
        <v>-66600</v>
      </c>
      <c r="L9" s="308">
        <f>L8-'109'!L8</f>
        <v>-50400</v>
      </c>
      <c r="M9" s="308">
        <f>M8-'109'!M8</f>
        <v>-18600</v>
      </c>
      <c r="N9" s="308">
        <f>N8-'109'!N8</f>
        <v>-65800</v>
      </c>
      <c r="O9" s="209">
        <f t="shared" si="1"/>
        <v>-612400</v>
      </c>
    </row>
    <row r="10" spans="1:15">
      <c r="A10" s="292"/>
      <c r="B10" s="195" t="s">
        <v>136</v>
      </c>
      <c r="C10" s="209">
        <v>1116961</v>
      </c>
      <c r="D10" s="209">
        <v>937694</v>
      </c>
      <c r="E10" s="210">
        <v>733182</v>
      </c>
      <c r="F10" s="210">
        <v>1019443</v>
      </c>
      <c r="G10" s="210">
        <v>989496</v>
      </c>
      <c r="H10" s="210">
        <v>1159357</v>
      </c>
      <c r="I10" s="210">
        <v>1380648</v>
      </c>
      <c r="J10" s="210">
        <v>1504964</v>
      </c>
      <c r="K10" s="210">
        <v>1559929</v>
      </c>
      <c r="L10" s="210">
        <v>1629095</v>
      </c>
      <c r="M10" s="210">
        <v>1173505</v>
      </c>
      <c r="N10" s="210">
        <v>1019664</v>
      </c>
      <c r="O10" s="209">
        <f t="shared" si="1"/>
        <v>14223938</v>
      </c>
    </row>
    <row r="11" spans="1:15">
      <c r="A11" s="294" t="s">
        <v>508</v>
      </c>
      <c r="B11" s="195" t="s">
        <v>137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10">
        <v>0</v>
      </c>
      <c r="N11" s="209">
        <v>0</v>
      </c>
      <c r="O11" s="209">
        <f t="shared" si="1"/>
        <v>0</v>
      </c>
    </row>
    <row r="12" spans="1:15">
      <c r="A12" s="203"/>
      <c r="B12" s="195" t="s">
        <v>628</v>
      </c>
      <c r="C12" s="315">
        <v>211337</v>
      </c>
      <c r="D12" s="315">
        <v>175401</v>
      </c>
      <c r="E12" s="315">
        <v>733182</v>
      </c>
      <c r="F12" s="315">
        <v>186396</v>
      </c>
      <c r="G12" s="315">
        <v>179168</v>
      </c>
      <c r="H12" s="315">
        <v>220906</v>
      </c>
      <c r="I12" s="315">
        <v>201055</v>
      </c>
      <c r="J12" s="315">
        <v>222128</v>
      </c>
      <c r="K12" s="315">
        <v>228745</v>
      </c>
      <c r="L12" s="315">
        <v>238314</v>
      </c>
      <c r="M12" s="315">
        <v>221282</v>
      </c>
      <c r="N12" s="316">
        <v>184134</v>
      </c>
      <c r="O12" s="316">
        <f t="shared" si="1"/>
        <v>3002048</v>
      </c>
    </row>
    <row r="13" spans="1:15">
      <c r="A13" s="196" t="s">
        <v>2</v>
      </c>
      <c r="B13" s="197" t="s">
        <v>132</v>
      </c>
      <c r="C13" s="213">
        <v>0</v>
      </c>
      <c r="D13" s="213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148400</v>
      </c>
      <c r="J13" s="214">
        <v>162400</v>
      </c>
      <c r="K13" s="214">
        <v>160400</v>
      </c>
      <c r="L13" s="214">
        <v>180800</v>
      </c>
      <c r="M13" s="214">
        <v>0</v>
      </c>
      <c r="N13" s="214">
        <v>0</v>
      </c>
      <c r="O13" s="213">
        <f t="shared" si="1"/>
        <v>652000</v>
      </c>
    </row>
    <row r="14" spans="1:15">
      <c r="A14" s="197" t="s">
        <v>145</v>
      </c>
      <c r="B14" s="197" t="s">
        <v>133</v>
      </c>
      <c r="C14" s="213">
        <v>385600</v>
      </c>
      <c r="D14" s="213">
        <v>292000</v>
      </c>
      <c r="E14" s="214">
        <v>194400</v>
      </c>
      <c r="F14" s="214">
        <v>368400</v>
      </c>
      <c r="G14" s="214">
        <v>354400</v>
      </c>
      <c r="H14" s="214">
        <v>393600</v>
      </c>
      <c r="I14" s="214">
        <v>182400</v>
      </c>
      <c r="J14" s="214">
        <v>192400</v>
      </c>
      <c r="K14" s="214">
        <v>189600</v>
      </c>
      <c r="L14" s="214">
        <v>206400</v>
      </c>
      <c r="M14" s="214">
        <v>400000</v>
      </c>
      <c r="N14" s="214">
        <v>368800</v>
      </c>
      <c r="O14" s="213"/>
    </row>
    <row r="15" spans="1:15">
      <c r="A15" s="197" t="s">
        <v>480</v>
      </c>
      <c r="B15" s="197" t="s">
        <v>134</v>
      </c>
      <c r="C15" s="213">
        <v>52400</v>
      </c>
      <c r="D15" s="213">
        <v>56400</v>
      </c>
      <c r="E15" s="214">
        <v>30400</v>
      </c>
      <c r="F15" s="214">
        <v>52000</v>
      </c>
      <c r="G15" s="214">
        <v>50800</v>
      </c>
      <c r="H15" s="214">
        <v>56400</v>
      </c>
      <c r="I15" s="214">
        <v>51200</v>
      </c>
      <c r="J15" s="214">
        <v>56800</v>
      </c>
      <c r="K15" s="214">
        <v>46400</v>
      </c>
      <c r="L15" s="214">
        <v>54400</v>
      </c>
      <c r="M15" s="214">
        <v>71200</v>
      </c>
      <c r="N15" s="214">
        <v>52400</v>
      </c>
      <c r="O15" s="213"/>
    </row>
    <row r="16" spans="1:15">
      <c r="A16" s="204"/>
      <c r="B16" s="197" t="s">
        <v>135</v>
      </c>
      <c r="C16" s="213">
        <v>255200</v>
      </c>
      <c r="D16" s="213">
        <v>246000</v>
      </c>
      <c r="E16" s="214">
        <v>218400</v>
      </c>
      <c r="F16" s="214">
        <v>243600</v>
      </c>
      <c r="G16" s="214">
        <v>240000</v>
      </c>
      <c r="H16" s="214">
        <v>299200</v>
      </c>
      <c r="I16" s="214">
        <v>256000</v>
      </c>
      <c r="J16" s="214">
        <v>243600</v>
      </c>
      <c r="K16" s="214">
        <v>246400</v>
      </c>
      <c r="L16" s="214">
        <v>254400</v>
      </c>
      <c r="M16" s="214">
        <v>260400</v>
      </c>
      <c r="N16" s="214">
        <v>245200</v>
      </c>
      <c r="O16" s="213"/>
    </row>
    <row r="17" spans="1:19">
      <c r="A17" s="204"/>
      <c r="B17" s="196" t="s">
        <v>212</v>
      </c>
      <c r="C17" s="213">
        <f>SUM(C13:C16)</f>
        <v>693200</v>
      </c>
      <c r="D17" s="213">
        <f t="shared" ref="D17:N17" si="2">SUM(D13:D16)</f>
        <v>594400</v>
      </c>
      <c r="E17" s="213">
        <f t="shared" si="2"/>
        <v>443200</v>
      </c>
      <c r="F17" s="213">
        <f t="shared" si="2"/>
        <v>664000</v>
      </c>
      <c r="G17" s="213">
        <f t="shared" si="2"/>
        <v>645200</v>
      </c>
      <c r="H17" s="213">
        <f t="shared" si="2"/>
        <v>749200</v>
      </c>
      <c r="I17" s="213">
        <f t="shared" si="2"/>
        <v>638000</v>
      </c>
      <c r="J17" s="213">
        <f t="shared" si="2"/>
        <v>655200</v>
      </c>
      <c r="K17" s="213">
        <f t="shared" si="2"/>
        <v>642800</v>
      </c>
      <c r="L17" s="213">
        <f t="shared" si="2"/>
        <v>696000</v>
      </c>
      <c r="M17" s="213">
        <f t="shared" si="2"/>
        <v>731600</v>
      </c>
      <c r="N17" s="213">
        <f t="shared" si="2"/>
        <v>666400</v>
      </c>
      <c r="O17" s="213">
        <f t="shared" ref="O17:O23" si="3">SUM(C17:N17)</f>
        <v>7819200</v>
      </c>
    </row>
    <row r="18" spans="1:19">
      <c r="A18" s="204"/>
      <c r="B18" s="197" t="s">
        <v>620</v>
      </c>
      <c r="C18" s="213">
        <v>40800</v>
      </c>
      <c r="D18" s="213">
        <v>89600</v>
      </c>
      <c r="E18" s="307">
        <v>-16000</v>
      </c>
      <c r="F18" s="307">
        <v>-18400</v>
      </c>
      <c r="G18" s="213">
        <v>43200</v>
      </c>
      <c r="H18" s="307">
        <v>-101200</v>
      </c>
      <c r="I18" s="307">
        <v>-319600</v>
      </c>
      <c r="J18" s="321">
        <f>J17-'109'!J17</f>
        <v>-157600</v>
      </c>
      <c r="K18" s="321">
        <f>K17-'109'!K17</f>
        <v>-120800</v>
      </c>
      <c r="L18" s="321">
        <f>L17-'109'!L17</f>
        <v>-114400</v>
      </c>
      <c r="M18" s="321">
        <f>M17-'109'!M17</f>
        <v>7200</v>
      </c>
      <c r="N18" s="321">
        <f>N17-'109'!N17</f>
        <v>-30800</v>
      </c>
      <c r="O18" s="213">
        <f t="shared" si="3"/>
        <v>-698000</v>
      </c>
    </row>
    <row r="19" spans="1:19">
      <c r="A19" s="204"/>
      <c r="B19" s="197" t="s">
        <v>136</v>
      </c>
      <c r="C19" s="213">
        <v>1776447</v>
      </c>
      <c r="D19" s="213">
        <v>1522750</v>
      </c>
      <c r="E19" s="214">
        <v>1178672</v>
      </c>
      <c r="F19" s="214">
        <v>1714061</v>
      </c>
      <c r="G19" s="214">
        <v>1671663</v>
      </c>
      <c r="H19" s="214">
        <v>1836881</v>
      </c>
      <c r="I19" s="214">
        <v>2035854</v>
      </c>
      <c r="J19" s="214">
        <v>2119875</v>
      </c>
      <c r="K19" s="215">
        <v>2089051</v>
      </c>
      <c r="L19" s="214">
        <v>2250244</v>
      </c>
      <c r="M19" s="214">
        <v>1850006</v>
      </c>
      <c r="N19" s="214">
        <v>1716524</v>
      </c>
      <c r="O19" s="213">
        <f t="shared" si="3"/>
        <v>21762028</v>
      </c>
    </row>
    <row r="20" spans="1:19">
      <c r="A20" s="204"/>
      <c r="B20" s="197" t="s">
        <v>137</v>
      </c>
      <c r="C20" s="213">
        <v>0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93">
        <v>0</v>
      </c>
      <c r="J20" s="214">
        <v>0</v>
      </c>
      <c r="K20" s="215">
        <v>0</v>
      </c>
      <c r="L20" s="214">
        <v>0</v>
      </c>
      <c r="M20" s="214">
        <v>0</v>
      </c>
      <c r="N20" s="214">
        <v>0</v>
      </c>
      <c r="O20" s="213">
        <f t="shared" si="3"/>
        <v>0</v>
      </c>
    </row>
    <row r="21" spans="1:19">
      <c r="A21" s="205"/>
      <c r="B21" s="197" t="s">
        <v>628</v>
      </c>
      <c r="C21" s="316">
        <v>352839</v>
      </c>
      <c r="D21" s="316">
        <v>302550</v>
      </c>
      <c r="E21" s="316">
        <v>225589</v>
      </c>
      <c r="F21" s="316">
        <v>337976</v>
      </c>
      <c r="G21" s="316">
        <v>328407</v>
      </c>
      <c r="H21" s="316">
        <v>381343</v>
      </c>
      <c r="I21" s="316">
        <v>324742</v>
      </c>
      <c r="J21" s="315">
        <v>333497</v>
      </c>
      <c r="K21" s="317">
        <v>327185</v>
      </c>
      <c r="L21" s="315">
        <v>354264</v>
      </c>
      <c r="M21" s="315">
        <v>367263</v>
      </c>
      <c r="N21" s="315">
        <v>334533</v>
      </c>
      <c r="O21" s="316">
        <f t="shared" si="3"/>
        <v>3970188</v>
      </c>
    </row>
    <row r="22" spans="1:19">
      <c r="A22" s="192" t="s">
        <v>3</v>
      </c>
      <c r="B22" s="195" t="s">
        <v>132</v>
      </c>
      <c r="C22" s="209">
        <v>0</v>
      </c>
      <c r="D22" s="209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132800</v>
      </c>
      <c r="J22" s="210">
        <v>146600</v>
      </c>
      <c r="K22" s="210">
        <v>142600</v>
      </c>
      <c r="L22" s="210">
        <v>148400</v>
      </c>
      <c r="M22" s="210">
        <v>0</v>
      </c>
      <c r="N22" s="210">
        <v>0</v>
      </c>
      <c r="O22" s="209">
        <f t="shared" si="3"/>
        <v>570400</v>
      </c>
    </row>
    <row r="23" spans="1:19">
      <c r="A23" s="195" t="s">
        <v>147</v>
      </c>
      <c r="B23" s="195" t="s">
        <v>133</v>
      </c>
      <c r="C23" s="209">
        <v>293000</v>
      </c>
      <c r="D23" s="209">
        <v>232000</v>
      </c>
      <c r="E23" s="210">
        <v>166800</v>
      </c>
      <c r="F23" s="210">
        <v>290400</v>
      </c>
      <c r="G23" s="210">
        <v>282200</v>
      </c>
      <c r="H23" s="210">
        <v>326400</v>
      </c>
      <c r="I23" s="210">
        <v>159000</v>
      </c>
      <c r="J23" s="210">
        <v>168800</v>
      </c>
      <c r="K23" s="210">
        <v>163800</v>
      </c>
      <c r="L23" s="210">
        <v>170000</v>
      </c>
      <c r="M23" s="210">
        <v>310600</v>
      </c>
      <c r="N23" s="210">
        <v>285400</v>
      </c>
      <c r="O23" s="209">
        <f t="shared" si="3"/>
        <v>2848400</v>
      </c>
    </row>
    <row r="24" spans="1:19">
      <c r="A24" s="195" t="s">
        <v>521</v>
      </c>
      <c r="B24" s="195" t="s">
        <v>134</v>
      </c>
      <c r="C24" s="209">
        <v>39000</v>
      </c>
      <c r="D24" s="209">
        <v>45800</v>
      </c>
      <c r="E24" s="210">
        <v>23800</v>
      </c>
      <c r="F24" s="210">
        <v>39600</v>
      </c>
      <c r="G24" s="210">
        <v>40600</v>
      </c>
      <c r="H24" s="210">
        <v>47000</v>
      </c>
      <c r="I24" s="210">
        <v>44200</v>
      </c>
      <c r="J24" s="210">
        <v>53200</v>
      </c>
      <c r="K24" s="210">
        <v>40600</v>
      </c>
      <c r="L24" s="210">
        <v>44400</v>
      </c>
      <c r="M24" s="210">
        <v>51200</v>
      </c>
      <c r="N24" s="210">
        <v>35200</v>
      </c>
      <c r="O24" s="209"/>
    </row>
    <row r="25" spans="1:19">
      <c r="A25" s="291" t="s">
        <v>478</v>
      </c>
      <c r="B25" s="195" t="s">
        <v>135</v>
      </c>
      <c r="C25" s="209">
        <v>208000</v>
      </c>
      <c r="D25" s="209">
        <v>211200</v>
      </c>
      <c r="E25" s="210">
        <v>195200</v>
      </c>
      <c r="F25" s="210">
        <v>208000</v>
      </c>
      <c r="G25" s="210">
        <v>205400</v>
      </c>
      <c r="H25" s="210">
        <v>254400</v>
      </c>
      <c r="I25" s="210">
        <v>218600</v>
      </c>
      <c r="J25" s="210">
        <v>209000</v>
      </c>
      <c r="K25" s="210">
        <v>210800</v>
      </c>
      <c r="L25" s="210">
        <v>218400</v>
      </c>
      <c r="M25" s="210">
        <v>227200</v>
      </c>
      <c r="N25" s="210">
        <v>203600</v>
      </c>
      <c r="O25" s="209"/>
    </row>
    <row r="26" spans="1:19" ht="24" customHeight="1">
      <c r="A26" s="292" t="s">
        <v>482</v>
      </c>
      <c r="B26" s="192" t="s">
        <v>212</v>
      </c>
      <c r="C26" s="209">
        <f>SUM(C22:C25)</f>
        <v>540000</v>
      </c>
      <c r="D26" s="209">
        <f>SUM(D22:D25)</f>
        <v>489000</v>
      </c>
      <c r="E26" s="209">
        <f t="shared" ref="E26:N26" si="4">SUM(E22:E25)</f>
        <v>385800</v>
      </c>
      <c r="F26" s="209">
        <f t="shared" si="4"/>
        <v>538000</v>
      </c>
      <c r="G26" s="209">
        <f t="shared" si="4"/>
        <v>528200</v>
      </c>
      <c r="H26" s="209">
        <f t="shared" si="4"/>
        <v>627800</v>
      </c>
      <c r="I26" s="209">
        <f>SUM(I22:I25)</f>
        <v>554600</v>
      </c>
      <c r="J26" s="209">
        <f>SUM(J22:J25)</f>
        <v>577600</v>
      </c>
      <c r="K26" s="209">
        <f t="shared" si="4"/>
        <v>557800</v>
      </c>
      <c r="L26" s="209">
        <f t="shared" si="4"/>
        <v>581200</v>
      </c>
      <c r="M26" s="209">
        <f t="shared" si="4"/>
        <v>589000</v>
      </c>
      <c r="N26" s="209">
        <f t="shared" si="4"/>
        <v>524200</v>
      </c>
      <c r="O26" s="209">
        <f t="shared" ref="O26:O32" si="5">SUM(C26:N26)</f>
        <v>6493200</v>
      </c>
    </row>
    <row r="27" spans="1:19">
      <c r="A27" s="292" t="s">
        <v>522</v>
      </c>
      <c r="B27" s="195" t="s">
        <v>620</v>
      </c>
      <c r="C27" s="297">
        <v>-15000</v>
      </c>
      <c r="D27" s="209">
        <v>27800</v>
      </c>
      <c r="E27" s="297">
        <v>-29600</v>
      </c>
      <c r="F27" s="297">
        <v>-12000</v>
      </c>
      <c r="G27" s="209">
        <v>2800</v>
      </c>
      <c r="H27" s="297">
        <v>-51600</v>
      </c>
      <c r="I27" s="297">
        <v>-174000</v>
      </c>
      <c r="J27" s="308">
        <f>J26-'109'!J26</f>
        <v>-67600</v>
      </c>
      <c r="K27" s="308">
        <f>K26-'109'!K26</f>
        <v>-58000</v>
      </c>
      <c r="L27" s="308">
        <f>L26-'109'!L26</f>
        <v>-39000</v>
      </c>
      <c r="M27" s="308">
        <f>M26-'109'!M26</f>
        <v>20200</v>
      </c>
      <c r="N27" s="308">
        <f>N26-'109'!N26</f>
        <v>-36000</v>
      </c>
      <c r="O27" s="209">
        <f t="shared" si="5"/>
        <v>-432000</v>
      </c>
    </row>
    <row r="28" spans="1:19">
      <c r="A28" s="294" t="s">
        <v>520</v>
      </c>
      <c r="B28" s="195" t="s">
        <v>136</v>
      </c>
      <c r="C28" s="209">
        <v>1340544</v>
      </c>
      <c r="D28" s="209">
        <v>1192924</v>
      </c>
      <c r="E28" s="210">
        <v>960450</v>
      </c>
      <c r="F28" s="210">
        <v>1334522</v>
      </c>
      <c r="G28" s="210">
        <v>1311122</v>
      </c>
      <c r="H28" s="210">
        <v>1501394</v>
      </c>
      <c r="I28" s="210">
        <v>1701493</v>
      </c>
      <c r="J28" s="210">
        <v>1793377</v>
      </c>
      <c r="K28" s="210">
        <v>1742541</v>
      </c>
      <c r="L28" s="210">
        <v>1801619</v>
      </c>
      <c r="M28" s="210">
        <v>1432255</v>
      </c>
      <c r="N28" s="210">
        <v>1303589</v>
      </c>
      <c r="O28" s="209">
        <f t="shared" si="5"/>
        <v>17415830</v>
      </c>
    </row>
    <row r="29" spans="1:19">
      <c r="A29" s="294"/>
      <c r="B29" s="195" t="s">
        <v>137</v>
      </c>
      <c r="C29" s="209"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10">
        <v>0</v>
      </c>
      <c r="K29" s="210">
        <v>0</v>
      </c>
      <c r="L29" s="210">
        <v>0</v>
      </c>
      <c r="M29" s="210">
        <v>0</v>
      </c>
      <c r="N29" s="210">
        <v>0</v>
      </c>
      <c r="O29" s="209">
        <f t="shared" si="5"/>
        <v>0</v>
      </c>
    </row>
    <row r="30" spans="1:19">
      <c r="A30" s="203"/>
      <c r="B30" s="195" t="s">
        <v>628</v>
      </c>
      <c r="C30" s="316">
        <v>274860</v>
      </c>
      <c r="D30" s="316">
        <v>248901</v>
      </c>
      <c r="E30" s="316">
        <v>196372</v>
      </c>
      <c r="F30" s="316">
        <v>273842</v>
      </c>
      <c r="G30" s="316">
        <v>268854</v>
      </c>
      <c r="H30" s="316">
        <v>319550</v>
      </c>
      <c r="I30" s="319">
        <v>282291</v>
      </c>
      <c r="J30" s="315">
        <v>293998</v>
      </c>
      <c r="K30" s="315">
        <v>283920</v>
      </c>
      <c r="L30" s="315">
        <v>295831</v>
      </c>
      <c r="M30" s="315">
        <v>295678</v>
      </c>
      <c r="N30" s="315">
        <v>263148</v>
      </c>
      <c r="O30" s="316">
        <f t="shared" si="5"/>
        <v>3297245</v>
      </c>
    </row>
    <row r="31" spans="1:19">
      <c r="A31" s="366" t="s">
        <v>389</v>
      </c>
      <c r="B31" s="198" t="s">
        <v>206</v>
      </c>
      <c r="C31" s="216">
        <f>C8+C17+C26</f>
        <v>1648400</v>
      </c>
      <c r="D31" s="216">
        <f t="shared" ref="D31:N31" si="6">D8+D17+D26</f>
        <v>1428000</v>
      </c>
      <c r="E31" s="216">
        <f t="shared" si="6"/>
        <v>1081800</v>
      </c>
      <c r="F31" s="216">
        <f t="shared" si="6"/>
        <v>1568200</v>
      </c>
      <c r="G31" s="216">
        <f t="shared" si="6"/>
        <v>1525400</v>
      </c>
      <c r="H31" s="216">
        <f t="shared" si="6"/>
        <v>1811000</v>
      </c>
      <c r="I31" s="216">
        <f t="shared" si="6"/>
        <v>1587600</v>
      </c>
      <c r="J31" s="216">
        <f t="shared" si="6"/>
        <v>1669200</v>
      </c>
      <c r="K31" s="216">
        <f t="shared" si="6"/>
        <v>1650000</v>
      </c>
      <c r="L31" s="216">
        <f t="shared" si="6"/>
        <v>1745400</v>
      </c>
      <c r="M31" s="216">
        <f t="shared" si="6"/>
        <v>1761400</v>
      </c>
      <c r="N31" s="216">
        <f t="shared" si="6"/>
        <v>1557400</v>
      </c>
      <c r="O31" s="229">
        <f t="shared" si="5"/>
        <v>19033800</v>
      </c>
    </row>
    <row r="32" spans="1:19">
      <c r="A32" s="367"/>
      <c r="B32" s="198" t="s">
        <v>207</v>
      </c>
      <c r="C32" s="216">
        <f t="shared" ref="C32:N32" si="7">C10+C19+C28</f>
        <v>4233952</v>
      </c>
      <c r="D32" s="216">
        <f t="shared" si="7"/>
        <v>3653368</v>
      </c>
      <c r="E32" s="216">
        <f t="shared" si="7"/>
        <v>2872304</v>
      </c>
      <c r="F32" s="216">
        <f t="shared" si="7"/>
        <v>4068026</v>
      </c>
      <c r="G32" s="216">
        <f t="shared" si="7"/>
        <v>3972281</v>
      </c>
      <c r="H32" s="216">
        <f t="shared" si="7"/>
        <v>4497632</v>
      </c>
      <c r="I32" s="216">
        <f t="shared" si="7"/>
        <v>5117995</v>
      </c>
      <c r="J32" s="216">
        <f t="shared" si="7"/>
        <v>5418216</v>
      </c>
      <c r="K32" s="216">
        <f t="shared" si="7"/>
        <v>5391521</v>
      </c>
      <c r="L32" s="216">
        <f t="shared" si="7"/>
        <v>5680958</v>
      </c>
      <c r="M32" s="216">
        <f t="shared" si="7"/>
        <v>4455766</v>
      </c>
      <c r="N32" s="216">
        <f t="shared" si="7"/>
        <v>4039777</v>
      </c>
      <c r="O32" s="229">
        <f t="shared" si="5"/>
        <v>53401796</v>
      </c>
      <c r="Q32" s="323">
        <f>SUM(K32:N32)+'111'!C32</f>
        <v>23600365</v>
      </c>
      <c r="R32" s="323">
        <f>SUM(K59:N59)+'111'!C71</f>
        <v>2772218</v>
      </c>
      <c r="S32" s="323">
        <f>Q32+R32</f>
        <v>26372583</v>
      </c>
    </row>
    <row r="33" spans="1:15">
      <c r="A33" s="377" t="s">
        <v>593</v>
      </c>
      <c r="B33" s="378"/>
      <c r="C33" s="287" t="s">
        <v>496</v>
      </c>
      <c r="D33" s="287" t="s">
        <v>648</v>
      </c>
      <c r="E33" s="287" t="s">
        <v>652</v>
      </c>
      <c r="F33" s="287" t="s">
        <v>653</v>
      </c>
      <c r="G33" s="287" t="s">
        <v>655</v>
      </c>
      <c r="H33" s="287" t="s">
        <v>656</v>
      </c>
      <c r="I33" s="287" t="s">
        <v>658</v>
      </c>
      <c r="J33" s="287" t="s">
        <v>660</v>
      </c>
      <c r="K33" s="287" t="s">
        <v>662</v>
      </c>
      <c r="L33" s="287" t="s">
        <v>665</v>
      </c>
      <c r="M33" s="287" t="s">
        <v>666</v>
      </c>
      <c r="N33" s="287" t="s">
        <v>669</v>
      </c>
      <c r="O33" s="208"/>
    </row>
    <row r="34" spans="1:15">
      <c r="A34" s="196" t="s">
        <v>4</v>
      </c>
      <c r="B34" s="197" t="s">
        <v>138</v>
      </c>
      <c r="C34" s="213">
        <v>13327</v>
      </c>
      <c r="D34" s="213">
        <v>15237</v>
      </c>
      <c r="E34" s="213">
        <v>13165</v>
      </c>
      <c r="F34" s="213">
        <v>12966</v>
      </c>
      <c r="G34" s="214">
        <v>12109</v>
      </c>
      <c r="H34" s="214">
        <v>9883</v>
      </c>
      <c r="I34" s="214">
        <v>10701</v>
      </c>
      <c r="J34" s="214">
        <v>10061</v>
      </c>
      <c r="K34" s="214">
        <v>13633</v>
      </c>
      <c r="L34" s="214">
        <v>12496</v>
      </c>
      <c r="M34" s="214">
        <v>15025</v>
      </c>
      <c r="N34" s="214">
        <v>10312</v>
      </c>
      <c r="O34" s="213">
        <f>SUM(C34:N34)</f>
        <v>148915</v>
      </c>
    </row>
    <row r="35" spans="1:15">
      <c r="A35" s="199" t="s">
        <v>149</v>
      </c>
      <c r="B35" s="197" t="s">
        <v>139</v>
      </c>
      <c r="C35" s="213">
        <v>170382</v>
      </c>
      <c r="D35" s="213">
        <v>194543</v>
      </c>
      <c r="E35" s="213">
        <v>168333</v>
      </c>
      <c r="F35" s="213">
        <v>165814</v>
      </c>
      <c r="G35" s="214">
        <v>154973</v>
      </c>
      <c r="H35" s="214">
        <v>126815</v>
      </c>
      <c r="I35" s="214">
        <v>137163</v>
      </c>
      <c r="J35" s="214">
        <v>129067</v>
      </c>
      <c r="K35" s="214">
        <v>174253</v>
      </c>
      <c r="L35" s="214">
        <v>159869</v>
      </c>
      <c r="M35" s="214">
        <v>191861</v>
      </c>
      <c r="N35" s="214">
        <v>132241</v>
      </c>
      <c r="O35" s="213">
        <f>SUM(C35:N35)</f>
        <v>1905314</v>
      </c>
    </row>
    <row r="36" spans="1:15">
      <c r="A36" s="199"/>
      <c r="B36" s="197" t="s">
        <v>629</v>
      </c>
      <c r="C36" s="316">
        <v>1999</v>
      </c>
      <c r="D36" s="316">
        <v>2286</v>
      </c>
      <c r="E36" s="316">
        <v>1975</v>
      </c>
      <c r="F36" s="316">
        <v>1945</v>
      </c>
      <c r="G36" s="315">
        <v>1816</v>
      </c>
      <c r="H36" s="315">
        <v>1482</v>
      </c>
      <c r="I36" s="315">
        <v>1605</v>
      </c>
      <c r="J36" s="315">
        <v>1509</v>
      </c>
      <c r="K36" s="315">
        <v>2045</v>
      </c>
      <c r="L36" s="315">
        <v>1874</v>
      </c>
      <c r="M36" s="315">
        <v>2284</v>
      </c>
      <c r="N36" s="315">
        <v>1567</v>
      </c>
      <c r="O36" s="316">
        <f>SUM(C36:N36)</f>
        <v>22387</v>
      </c>
    </row>
    <row r="37" spans="1:15">
      <c r="A37" s="192" t="s">
        <v>5</v>
      </c>
      <c r="B37" s="195" t="s">
        <v>138</v>
      </c>
      <c r="C37" s="209">
        <v>13156</v>
      </c>
      <c r="D37" s="209">
        <v>17941</v>
      </c>
      <c r="E37" s="209">
        <v>6861</v>
      </c>
      <c r="F37" s="209">
        <v>10757</v>
      </c>
      <c r="G37" s="210">
        <v>12230</v>
      </c>
      <c r="H37" s="210">
        <v>13365</v>
      </c>
      <c r="I37" s="210">
        <v>10522</v>
      </c>
      <c r="J37" s="210">
        <v>10122</v>
      </c>
      <c r="K37" s="210">
        <v>12226</v>
      </c>
      <c r="L37" s="210">
        <v>12197</v>
      </c>
      <c r="M37" s="210">
        <v>15383</v>
      </c>
      <c r="N37" s="210">
        <v>15054</v>
      </c>
      <c r="O37" s="209">
        <f t="shared" ref="O37:O57" si="8">SUM(C37:N37)</f>
        <v>149814</v>
      </c>
    </row>
    <row r="38" spans="1:15">
      <c r="A38" s="200" t="s">
        <v>150</v>
      </c>
      <c r="B38" s="195" t="s">
        <v>139</v>
      </c>
      <c r="C38" s="209">
        <v>171609</v>
      </c>
      <c r="D38" s="209">
        <v>232140</v>
      </c>
      <c r="E38" s="209">
        <v>91978</v>
      </c>
      <c r="F38" s="209">
        <v>141262</v>
      </c>
      <c r="G38" s="210">
        <v>159895</v>
      </c>
      <c r="H38" s="210">
        <v>174254</v>
      </c>
      <c r="I38" s="210">
        <v>138289</v>
      </c>
      <c r="J38" s="210">
        <v>133229</v>
      </c>
      <c r="K38" s="210">
        <v>159845</v>
      </c>
      <c r="L38" s="210">
        <v>159478</v>
      </c>
      <c r="M38" s="210">
        <v>199781</v>
      </c>
      <c r="N38" s="210">
        <v>195619</v>
      </c>
      <c r="O38" s="209">
        <f t="shared" si="8"/>
        <v>1957379</v>
      </c>
    </row>
    <row r="39" spans="1:15">
      <c r="A39" s="200"/>
      <c r="B39" s="195" t="s">
        <v>629</v>
      </c>
      <c r="C39" s="316">
        <v>1973</v>
      </c>
      <c r="D39" s="316">
        <v>2691</v>
      </c>
      <c r="E39" s="316">
        <v>1029</v>
      </c>
      <c r="F39" s="316">
        <v>1614</v>
      </c>
      <c r="G39" s="315">
        <v>1835</v>
      </c>
      <c r="H39" s="315">
        <v>2005</v>
      </c>
      <c r="I39" s="315">
        <v>1578</v>
      </c>
      <c r="J39" s="315">
        <v>1518</v>
      </c>
      <c r="K39" s="315">
        <v>1834</v>
      </c>
      <c r="L39" s="315">
        <v>1830</v>
      </c>
      <c r="M39" s="315">
        <v>2338</v>
      </c>
      <c r="N39" s="315">
        <v>2288</v>
      </c>
      <c r="O39" s="316">
        <f t="shared" si="8"/>
        <v>22533</v>
      </c>
    </row>
    <row r="40" spans="1:15">
      <c r="A40" s="196" t="s">
        <v>6</v>
      </c>
      <c r="B40" s="197" t="s">
        <v>138</v>
      </c>
      <c r="C40" s="213">
        <v>10784</v>
      </c>
      <c r="D40" s="213">
        <v>11026</v>
      </c>
      <c r="E40" s="213">
        <v>11364</v>
      </c>
      <c r="F40" s="213">
        <v>11846</v>
      </c>
      <c r="G40" s="214">
        <v>14975</v>
      </c>
      <c r="H40" s="214">
        <v>13046</v>
      </c>
      <c r="I40" s="214">
        <v>6250</v>
      </c>
      <c r="J40" s="214">
        <v>5710</v>
      </c>
      <c r="K40" s="214">
        <v>4665</v>
      </c>
      <c r="L40" s="214">
        <v>4212</v>
      </c>
      <c r="M40" s="214">
        <v>8071</v>
      </c>
      <c r="N40" s="214">
        <v>10636</v>
      </c>
      <c r="O40" s="213">
        <f t="shared" si="8"/>
        <v>112585</v>
      </c>
    </row>
    <row r="41" spans="1:15">
      <c r="A41" s="199" t="s">
        <v>151</v>
      </c>
      <c r="B41" s="197" t="s">
        <v>139</v>
      </c>
      <c r="C41" s="213">
        <v>138213</v>
      </c>
      <c r="D41" s="213">
        <v>141274</v>
      </c>
      <c r="E41" s="213">
        <v>145549</v>
      </c>
      <c r="F41" s="213">
        <v>151646</v>
      </c>
      <c r="G41" s="214">
        <v>191228</v>
      </c>
      <c r="H41" s="214">
        <v>166826</v>
      </c>
      <c r="I41" s="214">
        <v>80857</v>
      </c>
      <c r="J41" s="214">
        <v>74026</v>
      </c>
      <c r="K41" s="214">
        <v>60807</v>
      </c>
      <c r="L41" s="214">
        <v>55077</v>
      </c>
      <c r="M41" s="214">
        <v>103894</v>
      </c>
      <c r="N41" s="214">
        <v>136339</v>
      </c>
      <c r="O41" s="213">
        <f t="shared" si="8"/>
        <v>1445736</v>
      </c>
    </row>
    <row r="42" spans="1:15">
      <c r="A42" s="199"/>
      <c r="B42" s="197" t="s">
        <v>629</v>
      </c>
      <c r="C42" s="316">
        <v>1618</v>
      </c>
      <c r="D42" s="316">
        <v>1654</v>
      </c>
      <c r="E42" s="316">
        <v>1705</v>
      </c>
      <c r="F42" s="316">
        <v>1777</v>
      </c>
      <c r="G42" s="315">
        <v>2246</v>
      </c>
      <c r="H42" s="315">
        <v>1957</v>
      </c>
      <c r="I42" s="315">
        <v>938</v>
      </c>
      <c r="J42" s="315">
        <v>857</v>
      </c>
      <c r="K42" s="315">
        <v>700</v>
      </c>
      <c r="L42" s="315">
        <v>632</v>
      </c>
      <c r="M42" s="315">
        <v>1227</v>
      </c>
      <c r="N42" s="315">
        <v>1617</v>
      </c>
      <c r="O42" s="316">
        <f t="shared" si="8"/>
        <v>16928</v>
      </c>
    </row>
    <row r="43" spans="1:15">
      <c r="A43" s="192" t="s">
        <v>7</v>
      </c>
      <c r="B43" s="195" t="s">
        <v>138</v>
      </c>
      <c r="C43" s="209">
        <v>2083</v>
      </c>
      <c r="D43" s="209">
        <v>2508</v>
      </c>
      <c r="E43" s="209">
        <v>828</v>
      </c>
      <c r="F43" s="209">
        <v>2078</v>
      </c>
      <c r="G43" s="210">
        <v>2295</v>
      </c>
      <c r="H43" s="210">
        <v>2549</v>
      </c>
      <c r="I43" s="210">
        <v>925</v>
      </c>
      <c r="J43" s="210">
        <v>722</v>
      </c>
      <c r="K43" s="210">
        <v>641</v>
      </c>
      <c r="L43" s="210">
        <v>799</v>
      </c>
      <c r="M43" s="210">
        <v>1494</v>
      </c>
      <c r="N43" s="210">
        <v>2480</v>
      </c>
      <c r="O43" s="209">
        <f t="shared" si="8"/>
        <v>19402</v>
      </c>
    </row>
    <row r="44" spans="1:15">
      <c r="A44" s="195" t="s">
        <v>152</v>
      </c>
      <c r="B44" s="195" t="s">
        <v>139</v>
      </c>
      <c r="C44" s="209">
        <v>27199</v>
      </c>
      <c r="D44" s="209">
        <v>32575</v>
      </c>
      <c r="E44" s="209">
        <v>11323</v>
      </c>
      <c r="F44" s="209">
        <v>27136</v>
      </c>
      <c r="G44" s="210">
        <v>29880</v>
      </c>
      <c r="H44" s="210">
        <v>33093</v>
      </c>
      <c r="I44" s="210">
        <v>12551</v>
      </c>
      <c r="J44" s="210">
        <v>9982</v>
      </c>
      <c r="K44" s="210">
        <v>8957</v>
      </c>
      <c r="L44" s="210">
        <v>10956</v>
      </c>
      <c r="M44" s="210">
        <v>19748</v>
      </c>
      <c r="N44" s="210">
        <v>32221</v>
      </c>
      <c r="O44" s="209">
        <f t="shared" si="8"/>
        <v>255621</v>
      </c>
    </row>
    <row r="45" spans="1:15">
      <c r="A45" s="195"/>
      <c r="B45" s="195" t="s">
        <v>629</v>
      </c>
      <c r="C45" s="316">
        <v>312</v>
      </c>
      <c r="D45" s="316">
        <v>376</v>
      </c>
      <c r="E45" s="316">
        <v>124</v>
      </c>
      <c r="F45" s="316">
        <v>312</v>
      </c>
      <c r="G45" s="315">
        <v>344</v>
      </c>
      <c r="H45" s="315">
        <v>382</v>
      </c>
      <c r="I45" s="315">
        <v>139</v>
      </c>
      <c r="J45" s="315">
        <v>108</v>
      </c>
      <c r="K45" s="315">
        <v>96</v>
      </c>
      <c r="L45" s="315">
        <v>120</v>
      </c>
      <c r="M45" s="315">
        <v>227</v>
      </c>
      <c r="N45" s="315">
        <v>377</v>
      </c>
      <c r="O45" s="316">
        <f t="shared" si="8"/>
        <v>2917</v>
      </c>
    </row>
    <row r="46" spans="1:15">
      <c r="A46" s="196" t="s">
        <v>8</v>
      </c>
      <c r="B46" s="197" t="s">
        <v>138</v>
      </c>
      <c r="C46" s="213">
        <v>779</v>
      </c>
      <c r="D46" s="213">
        <v>1886</v>
      </c>
      <c r="E46" s="213">
        <v>374</v>
      </c>
      <c r="F46" s="213">
        <v>230</v>
      </c>
      <c r="G46" s="214">
        <v>263</v>
      </c>
      <c r="H46" s="214">
        <v>358</v>
      </c>
      <c r="I46" s="214">
        <v>351</v>
      </c>
      <c r="J46" s="214">
        <v>193</v>
      </c>
      <c r="K46" s="214">
        <v>219</v>
      </c>
      <c r="L46" s="214">
        <v>231</v>
      </c>
      <c r="M46" s="214">
        <v>400</v>
      </c>
      <c r="N46" s="214">
        <v>871</v>
      </c>
      <c r="O46" s="213">
        <f t="shared" si="8"/>
        <v>6155</v>
      </c>
    </row>
    <row r="47" spans="1:15">
      <c r="A47" s="197" t="s">
        <v>153</v>
      </c>
      <c r="B47" s="197" t="s">
        <v>139</v>
      </c>
      <c r="C47" s="219">
        <v>9936</v>
      </c>
      <c r="D47" s="219">
        <v>23939</v>
      </c>
      <c r="E47" s="214">
        <v>4812</v>
      </c>
      <c r="F47" s="214">
        <v>2990</v>
      </c>
      <c r="G47" s="214">
        <v>3408</v>
      </c>
      <c r="H47" s="214">
        <v>4610</v>
      </c>
      <c r="I47" s="214">
        <v>4522</v>
      </c>
      <c r="J47" s="214">
        <v>2523</v>
      </c>
      <c r="K47" s="214">
        <v>2852</v>
      </c>
      <c r="L47" s="214">
        <v>3004</v>
      </c>
      <c r="M47" s="214">
        <v>5141</v>
      </c>
      <c r="N47" s="214">
        <v>11100</v>
      </c>
      <c r="O47" s="213">
        <f t="shared" si="8"/>
        <v>78837</v>
      </c>
    </row>
    <row r="48" spans="1:15">
      <c r="A48" s="197"/>
      <c r="B48" s="197" t="s">
        <v>629</v>
      </c>
      <c r="C48" s="318">
        <v>117</v>
      </c>
      <c r="D48" s="318">
        <v>283</v>
      </c>
      <c r="E48" s="315">
        <v>56</v>
      </c>
      <c r="F48" s="315">
        <v>35</v>
      </c>
      <c r="G48" s="315">
        <v>39</v>
      </c>
      <c r="H48" s="315">
        <v>54</v>
      </c>
      <c r="I48" s="315">
        <v>53</v>
      </c>
      <c r="J48" s="315">
        <v>29</v>
      </c>
      <c r="K48" s="315">
        <v>33</v>
      </c>
      <c r="L48" s="315">
        <v>35</v>
      </c>
      <c r="M48" s="315">
        <v>61</v>
      </c>
      <c r="N48" s="315">
        <v>132</v>
      </c>
      <c r="O48" s="316">
        <f t="shared" si="8"/>
        <v>927</v>
      </c>
    </row>
    <row r="49" spans="1:15">
      <c r="A49" s="192" t="s">
        <v>21</v>
      </c>
      <c r="B49" s="195" t="s">
        <v>138</v>
      </c>
      <c r="C49" s="218">
        <v>476</v>
      </c>
      <c r="D49" s="218">
        <v>469</v>
      </c>
      <c r="E49" s="210">
        <v>599</v>
      </c>
      <c r="F49" s="210">
        <v>518</v>
      </c>
      <c r="G49" s="210">
        <v>620</v>
      </c>
      <c r="H49" s="210">
        <v>754</v>
      </c>
      <c r="I49" s="210">
        <v>464</v>
      </c>
      <c r="J49" s="210">
        <v>486</v>
      </c>
      <c r="K49" s="210">
        <v>471</v>
      </c>
      <c r="L49" s="210">
        <v>414</v>
      </c>
      <c r="M49" s="210">
        <v>387</v>
      </c>
      <c r="N49" s="210">
        <v>603</v>
      </c>
      <c r="O49" s="209">
        <f t="shared" si="8"/>
        <v>6261</v>
      </c>
    </row>
    <row r="50" spans="1:15">
      <c r="A50" s="200" t="s">
        <v>154</v>
      </c>
      <c r="B50" s="195" t="s">
        <v>139</v>
      </c>
      <c r="C50" s="218">
        <v>6102</v>
      </c>
      <c r="D50" s="218">
        <v>6014</v>
      </c>
      <c r="E50" s="210">
        <v>7659</v>
      </c>
      <c r="F50" s="210">
        <v>6634</v>
      </c>
      <c r="G50" s="210">
        <v>7924</v>
      </c>
      <c r="H50" s="210">
        <v>9619</v>
      </c>
      <c r="I50" s="210">
        <v>5951</v>
      </c>
      <c r="J50" s="210">
        <v>6229</v>
      </c>
      <c r="K50" s="210">
        <v>6040</v>
      </c>
      <c r="L50" s="210">
        <v>5318</v>
      </c>
      <c r="M50" s="210">
        <v>4977</v>
      </c>
      <c r="N50" s="210">
        <v>7710</v>
      </c>
      <c r="O50" s="209">
        <f t="shared" si="8"/>
        <v>80177</v>
      </c>
    </row>
    <row r="51" spans="1:15">
      <c r="A51" s="200"/>
      <c r="B51" s="195" t="s">
        <v>629</v>
      </c>
      <c r="C51" s="318">
        <v>71</v>
      </c>
      <c r="D51" s="318">
        <v>70</v>
      </c>
      <c r="E51" s="315">
        <v>90</v>
      </c>
      <c r="F51" s="315">
        <v>78</v>
      </c>
      <c r="G51" s="315">
        <v>93</v>
      </c>
      <c r="H51" s="315">
        <v>113</v>
      </c>
      <c r="I51" s="315">
        <v>70</v>
      </c>
      <c r="J51" s="315">
        <v>73</v>
      </c>
      <c r="K51" s="315">
        <v>71</v>
      </c>
      <c r="L51" s="315">
        <v>62</v>
      </c>
      <c r="M51" s="315">
        <v>59</v>
      </c>
      <c r="N51" s="315">
        <v>92</v>
      </c>
      <c r="O51" s="316">
        <f t="shared" si="8"/>
        <v>942</v>
      </c>
    </row>
    <row r="52" spans="1:15">
      <c r="A52" s="196" t="s">
        <v>191</v>
      </c>
      <c r="B52" s="197" t="s">
        <v>138</v>
      </c>
      <c r="C52" s="213">
        <v>4604</v>
      </c>
      <c r="D52" s="213">
        <v>5265</v>
      </c>
      <c r="E52" s="213">
        <v>5675</v>
      </c>
      <c r="F52" s="213">
        <v>4078</v>
      </c>
      <c r="G52" s="214">
        <v>5054</v>
      </c>
      <c r="H52" s="214">
        <v>5576</v>
      </c>
      <c r="I52" s="214">
        <v>5103</v>
      </c>
      <c r="J52" s="214">
        <v>5388</v>
      </c>
      <c r="K52" s="214">
        <v>5485</v>
      </c>
      <c r="L52" s="214">
        <v>5274</v>
      </c>
      <c r="M52" s="214">
        <v>6236</v>
      </c>
      <c r="N52" s="214">
        <v>5562</v>
      </c>
      <c r="O52" s="213">
        <f t="shared" si="8"/>
        <v>63300</v>
      </c>
    </row>
    <row r="53" spans="1:15">
      <c r="A53" s="199" t="s">
        <v>155</v>
      </c>
      <c r="B53" s="197" t="s">
        <v>139</v>
      </c>
      <c r="C53" s="219">
        <v>60035</v>
      </c>
      <c r="D53" s="219">
        <v>68397</v>
      </c>
      <c r="E53" s="214">
        <v>73584</v>
      </c>
      <c r="F53" s="214">
        <v>53382</v>
      </c>
      <c r="G53" s="214">
        <v>65728</v>
      </c>
      <c r="H53" s="214">
        <v>72331</v>
      </c>
      <c r="I53" s="214">
        <v>66348</v>
      </c>
      <c r="J53" s="214">
        <v>69953</v>
      </c>
      <c r="K53" s="214">
        <v>71181</v>
      </c>
      <c r="L53" s="214">
        <v>68510</v>
      </c>
      <c r="M53" s="214">
        <v>80679</v>
      </c>
      <c r="N53" s="214">
        <v>72154</v>
      </c>
      <c r="O53" s="213">
        <f t="shared" si="8"/>
        <v>822282</v>
      </c>
    </row>
    <row r="54" spans="1:15">
      <c r="A54" s="199"/>
      <c r="B54" s="197" t="s">
        <v>629</v>
      </c>
      <c r="C54" s="318">
        <v>691</v>
      </c>
      <c r="D54" s="318">
        <v>790</v>
      </c>
      <c r="E54" s="315">
        <v>851</v>
      </c>
      <c r="F54" s="315">
        <v>612</v>
      </c>
      <c r="G54" s="315">
        <v>758</v>
      </c>
      <c r="H54" s="315">
        <v>836</v>
      </c>
      <c r="I54" s="315">
        <v>765</v>
      </c>
      <c r="J54" s="315">
        <v>808</v>
      </c>
      <c r="K54" s="315">
        <v>823</v>
      </c>
      <c r="L54" s="315">
        <v>791</v>
      </c>
      <c r="M54" s="315">
        <v>948</v>
      </c>
      <c r="N54" s="315">
        <v>845</v>
      </c>
      <c r="O54" s="316">
        <f t="shared" si="8"/>
        <v>9518</v>
      </c>
    </row>
    <row r="55" spans="1:15">
      <c r="A55" s="192" t="s">
        <v>192</v>
      </c>
      <c r="B55" s="195" t="s">
        <v>138</v>
      </c>
      <c r="C55" s="209">
        <v>655</v>
      </c>
      <c r="D55" s="209">
        <v>541</v>
      </c>
      <c r="E55" s="209">
        <v>554</v>
      </c>
      <c r="F55" s="209">
        <v>480</v>
      </c>
      <c r="G55" s="210">
        <v>553</v>
      </c>
      <c r="H55" s="210">
        <v>718</v>
      </c>
      <c r="I55" s="210">
        <v>263</v>
      </c>
      <c r="J55" s="210">
        <v>99</v>
      </c>
      <c r="K55" s="210">
        <v>71</v>
      </c>
      <c r="L55" s="210">
        <v>206</v>
      </c>
      <c r="M55" s="210">
        <v>447</v>
      </c>
      <c r="N55" s="210">
        <v>349</v>
      </c>
      <c r="O55" s="209">
        <f t="shared" si="8"/>
        <v>4936</v>
      </c>
    </row>
    <row r="56" spans="1:15">
      <c r="A56" s="195" t="s">
        <v>156</v>
      </c>
      <c r="B56" s="195" t="s">
        <v>139</v>
      </c>
      <c r="C56" s="218">
        <v>8367</v>
      </c>
      <c r="D56" s="218">
        <v>6925</v>
      </c>
      <c r="E56" s="210">
        <v>7089</v>
      </c>
      <c r="F56" s="210">
        <v>6153</v>
      </c>
      <c r="G56" s="210">
        <v>7077</v>
      </c>
      <c r="H56" s="210">
        <v>9164</v>
      </c>
      <c r="I56" s="210">
        <v>3408</v>
      </c>
      <c r="J56" s="210">
        <v>1334</v>
      </c>
      <c r="K56" s="210">
        <v>980</v>
      </c>
      <c r="L56" s="210">
        <v>2687</v>
      </c>
      <c r="M56" s="210">
        <v>5736</v>
      </c>
      <c r="N56" s="210">
        <v>4496</v>
      </c>
      <c r="O56" s="209">
        <f t="shared" si="8"/>
        <v>63416</v>
      </c>
    </row>
    <row r="57" spans="1:15">
      <c r="A57" s="206"/>
      <c r="B57" s="195" t="s">
        <v>629</v>
      </c>
      <c r="C57" s="318">
        <v>98</v>
      </c>
      <c r="D57" s="318">
        <v>81</v>
      </c>
      <c r="E57" s="315">
        <v>83</v>
      </c>
      <c r="F57" s="315">
        <v>72</v>
      </c>
      <c r="G57" s="315">
        <v>83</v>
      </c>
      <c r="H57" s="315">
        <v>108</v>
      </c>
      <c r="I57" s="315">
        <v>39</v>
      </c>
      <c r="J57" s="315">
        <v>15</v>
      </c>
      <c r="K57" s="315">
        <v>11</v>
      </c>
      <c r="L57" s="315">
        <v>31</v>
      </c>
      <c r="M57" s="315">
        <v>68</v>
      </c>
      <c r="N57" s="315">
        <v>53</v>
      </c>
      <c r="O57" s="316">
        <f t="shared" si="8"/>
        <v>742</v>
      </c>
    </row>
    <row r="58" spans="1:15">
      <c r="A58" s="366" t="s">
        <v>389</v>
      </c>
      <c r="B58" s="198" t="s">
        <v>208</v>
      </c>
      <c r="C58" s="220">
        <f t="shared" ref="C58:N59" si="9">SUM(C34,C37,C40,C43,C46,C49,C52,C55)</f>
        <v>45864</v>
      </c>
      <c r="D58" s="220">
        <f t="shared" si="9"/>
        <v>54873</v>
      </c>
      <c r="E58" s="220">
        <f t="shared" si="9"/>
        <v>39420</v>
      </c>
      <c r="F58" s="220">
        <f t="shared" si="9"/>
        <v>42953</v>
      </c>
      <c r="G58" s="220">
        <f t="shared" si="9"/>
        <v>48099</v>
      </c>
      <c r="H58" s="220">
        <f t="shared" si="9"/>
        <v>46249</v>
      </c>
      <c r="I58" s="220">
        <f t="shared" si="9"/>
        <v>34579</v>
      </c>
      <c r="J58" s="220">
        <f t="shared" si="9"/>
        <v>32781</v>
      </c>
      <c r="K58" s="220">
        <f t="shared" si="9"/>
        <v>37411</v>
      </c>
      <c r="L58" s="220">
        <f t="shared" si="9"/>
        <v>35829</v>
      </c>
      <c r="M58" s="220">
        <f t="shared" si="9"/>
        <v>47443</v>
      </c>
      <c r="N58" s="220">
        <f t="shared" si="9"/>
        <v>45867</v>
      </c>
      <c r="O58" s="229">
        <f>SUM(C58:N58)</f>
        <v>511368</v>
      </c>
    </row>
    <row r="59" spans="1:15">
      <c r="A59" s="367"/>
      <c r="B59" s="198" t="s">
        <v>209</v>
      </c>
      <c r="C59" s="220">
        <f t="shared" si="9"/>
        <v>591843</v>
      </c>
      <c r="D59" s="220">
        <f t="shared" si="9"/>
        <v>705807</v>
      </c>
      <c r="E59" s="220">
        <f t="shared" si="9"/>
        <v>510327</v>
      </c>
      <c r="F59" s="220">
        <f t="shared" si="9"/>
        <v>555017</v>
      </c>
      <c r="G59" s="220">
        <f t="shared" si="9"/>
        <v>620113</v>
      </c>
      <c r="H59" s="220">
        <f t="shared" si="9"/>
        <v>596712</v>
      </c>
      <c r="I59" s="220">
        <f t="shared" si="9"/>
        <v>449089</v>
      </c>
      <c r="J59" s="220">
        <f t="shared" si="9"/>
        <v>426343</v>
      </c>
      <c r="K59" s="220">
        <f t="shared" si="9"/>
        <v>484915</v>
      </c>
      <c r="L59" s="220">
        <f t="shared" si="9"/>
        <v>464899</v>
      </c>
      <c r="M59" s="220">
        <f t="shared" si="9"/>
        <v>611817</v>
      </c>
      <c r="N59" s="220">
        <f t="shared" si="9"/>
        <v>591880</v>
      </c>
      <c r="O59" s="229">
        <f>SUM(C59:N59)</f>
        <v>6608762</v>
      </c>
    </row>
    <row r="60" spans="1:15">
      <c r="A60" s="377" t="s">
        <v>578</v>
      </c>
      <c r="B60" s="378"/>
      <c r="C60" s="287" t="s">
        <v>579</v>
      </c>
      <c r="D60" s="309" t="s">
        <v>582</v>
      </c>
      <c r="E60" s="309" t="s">
        <v>585</v>
      </c>
      <c r="F60" s="309" t="s">
        <v>589</v>
      </c>
      <c r="G60" s="309" t="s">
        <v>592</v>
      </c>
      <c r="H60" s="309" t="s">
        <v>597</v>
      </c>
      <c r="I60" s="309" t="s">
        <v>602</v>
      </c>
      <c r="J60" s="309" t="s">
        <v>605</v>
      </c>
      <c r="K60" s="309" t="s">
        <v>606</v>
      </c>
      <c r="L60" s="221" t="s">
        <v>567</v>
      </c>
      <c r="M60" s="221" t="s">
        <v>571</v>
      </c>
      <c r="N60" s="221" t="s">
        <v>574</v>
      </c>
      <c r="O60" s="211"/>
    </row>
    <row r="61" spans="1:15">
      <c r="A61" s="368" t="s">
        <v>390</v>
      </c>
      <c r="B61" s="195" t="s">
        <v>140</v>
      </c>
      <c r="C61" s="222">
        <v>190</v>
      </c>
      <c r="D61" s="223">
        <v>60</v>
      </c>
      <c r="E61" s="223">
        <v>149.94999999999999</v>
      </c>
      <c r="F61" s="223">
        <v>85</v>
      </c>
      <c r="G61" s="222">
        <v>80</v>
      </c>
      <c r="H61" s="223">
        <v>52.57</v>
      </c>
      <c r="I61" s="223">
        <v>60</v>
      </c>
      <c r="J61" s="223">
        <v>60</v>
      </c>
      <c r="K61" s="223">
        <v>90</v>
      </c>
      <c r="L61" s="223">
        <v>121.66</v>
      </c>
      <c r="M61" s="223">
        <v>121.54</v>
      </c>
      <c r="N61" s="222">
        <v>86.78</v>
      </c>
      <c r="O61" s="225">
        <f t="shared" ref="O61:O66" si="10">SUM(C61:N61)</f>
        <v>1157.5</v>
      </c>
    </row>
    <row r="62" spans="1:15">
      <c r="A62" s="369"/>
      <c r="B62" s="195" t="s">
        <v>141</v>
      </c>
      <c r="C62" s="218">
        <v>4643</v>
      </c>
      <c r="D62" s="218">
        <v>1491</v>
      </c>
      <c r="E62" s="218">
        <v>3832</v>
      </c>
      <c r="F62" s="218">
        <v>2246</v>
      </c>
      <c r="G62" s="210">
        <v>2105</v>
      </c>
      <c r="H62" s="218">
        <v>1404</v>
      </c>
      <c r="I62" s="218">
        <v>1671</v>
      </c>
      <c r="J62" s="218">
        <v>1597</v>
      </c>
      <c r="K62" s="218">
        <v>2495</v>
      </c>
      <c r="L62" s="218">
        <v>3460</v>
      </c>
      <c r="M62" s="218">
        <v>3612</v>
      </c>
      <c r="N62" s="210">
        <v>2379</v>
      </c>
      <c r="O62" s="225">
        <f t="shared" si="10"/>
        <v>30935</v>
      </c>
    </row>
    <row r="63" spans="1:15">
      <c r="A63" s="370" t="s">
        <v>11</v>
      </c>
      <c r="B63" s="195" t="s">
        <v>140</v>
      </c>
      <c r="C63" s="222">
        <v>143.44999999999999</v>
      </c>
      <c r="D63" s="223"/>
      <c r="E63" s="223">
        <v>78.38</v>
      </c>
      <c r="F63" s="223"/>
      <c r="G63" s="222"/>
      <c r="H63" s="223"/>
      <c r="I63" s="222">
        <v>66.3</v>
      </c>
      <c r="J63" s="223"/>
      <c r="K63" s="223"/>
      <c r="L63" s="223">
        <v>78.58</v>
      </c>
      <c r="M63" s="223">
        <v>47.17</v>
      </c>
      <c r="N63" s="222">
        <v>62.09</v>
      </c>
      <c r="O63" s="225">
        <f t="shared" si="10"/>
        <v>475.97</v>
      </c>
    </row>
    <row r="64" spans="1:15">
      <c r="A64" s="369"/>
      <c r="B64" s="195" t="s">
        <v>141</v>
      </c>
      <c r="C64" s="218">
        <v>2908</v>
      </c>
      <c r="D64" s="218"/>
      <c r="E64" s="218">
        <v>1697</v>
      </c>
      <c r="F64" s="218"/>
      <c r="G64" s="210"/>
      <c r="H64" s="218"/>
      <c r="I64" s="210">
        <v>1601</v>
      </c>
      <c r="J64" s="218"/>
      <c r="K64" s="218"/>
      <c r="L64" s="218">
        <v>1898</v>
      </c>
      <c r="M64" s="218">
        <v>1271</v>
      </c>
      <c r="N64" s="210">
        <v>1512</v>
      </c>
      <c r="O64" s="225">
        <f t="shared" si="10"/>
        <v>10887</v>
      </c>
    </row>
    <row r="65" spans="1:15">
      <c r="A65" s="375" t="s">
        <v>389</v>
      </c>
      <c r="B65" s="198" t="s">
        <v>210</v>
      </c>
      <c r="C65" s="224">
        <f>C61+C63</f>
        <v>333.45</v>
      </c>
      <c r="D65" s="224">
        <f t="shared" ref="D65:N66" si="11">D61+D63</f>
        <v>60</v>
      </c>
      <c r="E65" s="224">
        <f t="shared" si="11"/>
        <v>228.32999999999998</v>
      </c>
      <c r="F65" s="224">
        <f t="shared" si="11"/>
        <v>85</v>
      </c>
      <c r="G65" s="224">
        <f t="shared" si="11"/>
        <v>80</v>
      </c>
      <c r="H65" s="224">
        <f t="shared" si="11"/>
        <v>52.57</v>
      </c>
      <c r="I65" s="224">
        <f t="shared" si="11"/>
        <v>126.3</v>
      </c>
      <c r="J65" s="224">
        <f t="shared" si="11"/>
        <v>60</v>
      </c>
      <c r="K65" s="224">
        <f t="shared" si="11"/>
        <v>90</v>
      </c>
      <c r="L65" s="224">
        <f t="shared" si="11"/>
        <v>200.24</v>
      </c>
      <c r="M65" s="224">
        <f t="shared" si="11"/>
        <v>168.71</v>
      </c>
      <c r="N65" s="224">
        <f t="shared" si="11"/>
        <v>148.87</v>
      </c>
      <c r="O65" s="234">
        <f t="shared" si="10"/>
        <v>1633.4700000000003</v>
      </c>
    </row>
    <row r="66" spans="1:15">
      <c r="A66" s="376"/>
      <c r="B66" s="198" t="s">
        <v>211</v>
      </c>
      <c r="C66" s="220">
        <f>C62+C64</f>
        <v>7551</v>
      </c>
      <c r="D66" s="220">
        <f t="shared" si="11"/>
        <v>1491</v>
      </c>
      <c r="E66" s="220">
        <f t="shared" si="11"/>
        <v>5529</v>
      </c>
      <c r="F66" s="220">
        <f t="shared" si="11"/>
        <v>2246</v>
      </c>
      <c r="G66" s="220">
        <f t="shared" si="11"/>
        <v>2105</v>
      </c>
      <c r="H66" s="220">
        <f t="shared" si="11"/>
        <v>1404</v>
      </c>
      <c r="I66" s="220">
        <f t="shared" si="11"/>
        <v>3272</v>
      </c>
      <c r="J66" s="220">
        <f t="shared" si="11"/>
        <v>1597</v>
      </c>
      <c r="K66" s="220">
        <f t="shared" si="11"/>
        <v>2495</v>
      </c>
      <c r="L66" s="220">
        <f t="shared" si="11"/>
        <v>5358</v>
      </c>
      <c r="M66" s="220">
        <f t="shared" si="11"/>
        <v>4883</v>
      </c>
      <c r="N66" s="220">
        <f t="shared" si="11"/>
        <v>3891</v>
      </c>
      <c r="O66" s="229">
        <f t="shared" si="10"/>
        <v>41822</v>
      </c>
    </row>
    <row r="67" spans="1:15">
      <c r="A67" s="377" t="s">
        <v>594</v>
      </c>
      <c r="B67" s="378"/>
      <c r="C67" s="230" t="s">
        <v>647</v>
      </c>
      <c r="D67" s="230" t="s">
        <v>649</v>
      </c>
      <c r="E67" s="286" t="s">
        <v>651</v>
      </c>
      <c r="F67" s="286" t="s">
        <v>654</v>
      </c>
      <c r="G67" s="286" t="s">
        <v>635</v>
      </c>
      <c r="H67" s="286" t="s">
        <v>657</v>
      </c>
      <c r="I67" s="286" t="s">
        <v>659</v>
      </c>
      <c r="J67" s="286" t="s">
        <v>661</v>
      </c>
      <c r="K67" s="286" t="s">
        <v>663</v>
      </c>
      <c r="L67" s="286" t="s">
        <v>664</v>
      </c>
      <c r="M67" s="286" t="s">
        <v>667</v>
      </c>
      <c r="N67" s="286" t="s">
        <v>668</v>
      </c>
      <c r="O67" s="211"/>
    </row>
    <row r="68" spans="1:15">
      <c r="A68" s="371" t="s">
        <v>12</v>
      </c>
      <c r="B68" s="197" t="s">
        <v>138</v>
      </c>
      <c r="C68" s="219">
        <v>5243</v>
      </c>
      <c r="D68" s="219">
        <v>4480</v>
      </c>
      <c r="E68" s="214">
        <v>2262</v>
      </c>
      <c r="F68" s="214">
        <v>4856</v>
      </c>
      <c r="G68" s="214">
        <v>3931</v>
      </c>
      <c r="H68" s="214">
        <v>2533</v>
      </c>
      <c r="I68" s="214">
        <v>1271</v>
      </c>
      <c r="J68" s="214">
        <v>173</v>
      </c>
      <c r="K68" s="214">
        <v>1</v>
      </c>
      <c r="L68" s="214">
        <v>534</v>
      </c>
      <c r="M68" s="214">
        <v>2538</v>
      </c>
      <c r="N68" s="214">
        <v>4654</v>
      </c>
      <c r="O68" s="213">
        <f t="shared" ref="O68:O75" si="12">SUM(C68:N68)</f>
        <v>32476</v>
      </c>
    </row>
    <row r="69" spans="1:15">
      <c r="A69" s="369"/>
      <c r="B69" s="197" t="s">
        <v>13</v>
      </c>
      <c r="C69" s="219">
        <v>57436</v>
      </c>
      <c r="D69" s="219">
        <v>47378</v>
      </c>
      <c r="E69" s="214">
        <v>23951</v>
      </c>
      <c r="F69" s="214">
        <v>51188</v>
      </c>
      <c r="G69" s="214">
        <v>43053</v>
      </c>
      <c r="H69" s="214">
        <v>28405</v>
      </c>
      <c r="I69" s="214">
        <v>14372</v>
      </c>
      <c r="J69" s="214">
        <v>2129</v>
      </c>
      <c r="K69" s="214">
        <v>211</v>
      </c>
      <c r="L69" s="214">
        <v>6154</v>
      </c>
      <c r="M69" s="214">
        <v>28499</v>
      </c>
      <c r="N69" s="214">
        <v>52092</v>
      </c>
      <c r="O69" s="213">
        <f t="shared" si="12"/>
        <v>354868</v>
      </c>
    </row>
    <row r="70" spans="1:15">
      <c r="A70" s="370" t="s">
        <v>14</v>
      </c>
      <c r="B70" s="195" t="s">
        <v>138</v>
      </c>
      <c r="C70" s="218">
        <v>6830</v>
      </c>
      <c r="D70" s="218">
        <v>5488</v>
      </c>
      <c r="E70" s="210">
        <v>3295</v>
      </c>
      <c r="F70" s="210">
        <v>5828</v>
      </c>
      <c r="G70" s="210">
        <v>4923</v>
      </c>
      <c r="H70" s="210">
        <v>3094</v>
      </c>
      <c r="I70" s="210">
        <v>1835</v>
      </c>
      <c r="J70" s="210">
        <v>1671</v>
      </c>
      <c r="K70" s="210">
        <v>1058</v>
      </c>
      <c r="L70" s="210">
        <v>1103</v>
      </c>
      <c r="M70" s="210">
        <v>2964</v>
      </c>
      <c r="N70" s="210">
        <v>5666</v>
      </c>
      <c r="O70" s="209">
        <f t="shared" si="12"/>
        <v>43755</v>
      </c>
    </row>
    <row r="71" spans="1:15">
      <c r="A71" s="369"/>
      <c r="B71" s="195" t="s">
        <v>13</v>
      </c>
      <c r="C71" s="218">
        <v>74761</v>
      </c>
      <c r="D71" s="218">
        <v>57993</v>
      </c>
      <c r="E71" s="210">
        <v>34798</v>
      </c>
      <c r="F71" s="210">
        <v>61394</v>
      </c>
      <c r="G71" s="210">
        <v>53867</v>
      </c>
      <c r="H71" s="210">
        <v>34651</v>
      </c>
      <c r="I71" s="210">
        <v>20660</v>
      </c>
      <c r="J71" s="210">
        <v>18832</v>
      </c>
      <c r="K71" s="210">
        <v>11997</v>
      </c>
      <c r="L71" s="210">
        <v>12498</v>
      </c>
      <c r="M71" s="210">
        <v>33249</v>
      </c>
      <c r="N71" s="210">
        <v>63376</v>
      </c>
      <c r="O71" s="209">
        <f t="shared" si="12"/>
        <v>478076</v>
      </c>
    </row>
    <row r="72" spans="1:15">
      <c r="A72" s="371" t="s">
        <v>393</v>
      </c>
      <c r="B72" s="197" t="s">
        <v>138</v>
      </c>
      <c r="C72" s="219">
        <v>9237</v>
      </c>
      <c r="D72" s="219">
        <v>9220</v>
      </c>
      <c r="E72" s="214">
        <v>6468</v>
      </c>
      <c r="F72" s="214">
        <v>9247</v>
      </c>
      <c r="G72" s="214">
        <v>6897</v>
      </c>
      <c r="H72" s="214">
        <v>4357</v>
      </c>
      <c r="I72" s="214">
        <v>3147</v>
      </c>
      <c r="J72" s="214">
        <v>2074</v>
      </c>
      <c r="K72" s="214">
        <v>2546</v>
      </c>
      <c r="L72" s="214">
        <v>2385</v>
      </c>
      <c r="M72" s="214">
        <v>4263</v>
      </c>
      <c r="N72" s="214">
        <v>6803</v>
      </c>
      <c r="O72" s="213">
        <f t="shared" si="12"/>
        <v>66644</v>
      </c>
    </row>
    <row r="73" spans="1:15">
      <c r="A73" s="369"/>
      <c r="B73" s="197" t="s">
        <v>13</v>
      </c>
      <c r="C73" s="219">
        <v>101037</v>
      </c>
      <c r="D73" s="219">
        <v>97293</v>
      </c>
      <c r="E73" s="214">
        <v>68114</v>
      </c>
      <c r="F73" s="214">
        <v>97294</v>
      </c>
      <c r="G73" s="214">
        <v>75386</v>
      </c>
      <c r="H73" s="214">
        <v>48714</v>
      </c>
      <c r="I73" s="214">
        <v>35289</v>
      </c>
      <c r="J73" s="214">
        <v>23325</v>
      </c>
      <c r="K73" s="214">
        <v>28588</v>
      </c>
      <c r="L73" s="214">
        <v>26793</v>
      </c>
      <c r="M73" s="214">
        <v>47732</v>
      </c>
      <c r="N73" s="214">
        <v>76053</v>
      </c>
      <c r="O73" s="213">
        <f t="shared" si="12"/>
        <v>725618</v>
      </c>
    </row>
    <row r="74" spans="1:15">
      <c r="A74" s="370" t="s">
        <v>15</v>
      </c>
      <c r="B74" s="195" t="s">
        <v>138</v>
      </c>
      <c r="C74" s="218">
        <v>3784</v>
      </c>
      <c r="D74" s="218">
        <v>3446</v>
      </c>
      <c r="E74" s="210">
        <v>1789</v>
      </c>
      <c r="F74" s="210">
        <v>3905</v>
      </c>
      <c r="G74" s="210">
        <v>3135</v>
      </c>
      <c r="H74" s="210">
        <v>1915</v>
      </c>
      <c r="I74" s="210">
        <v>986</v>
      </c>
      <c r="J74" s="210">
        <v>294</v>
      </c>
      <c r="K74" s="210">
        <v>95</v>
      </c>
      <c r="L74" s="210">
        <v>829</v>
      </c>
      <c r="M74" s="210">
        <v>1710</v>
      </c>
      <c r="N74" s="210">
        <v>2941</v>
      </c>
      <c r="O74" s="209">
        <f t="shared" si="12"/>
        <v>24829</v>
      </c>
    </row>
    <row r="75" spans="1:15">
      <c r="A75" s="369"/>
      <c r="B75" s="195" t="s">
        <v>13</v>
      </c>
      <c r="C75" s="218">
        <v>41509</v>
      </c>
      <c r="D75" s="218">
        <v>36489</v>
      </c>
      <c r="E75" s="210">
        <v>18985</v>
      </c>
      <c r="F75" s="210">
        <v>41203</v>
      </c>
      <c r="G75" s="210">
        <v>34376</v>
      </c>
      <c r="H75" s="210">
        <v>21523</v>
      </c>
      <c r="I75" s="210">
        <v>11194</v>
      </c>
      <c r="J75" s="210">
        <v>3478</v>
      </c>
      <c r="K75" s="210">
        <v>1259</v>
      </c>
      <c r="L75" s="210">
        <v>9443</v>
      </c>
      <c r="M75" s="210">
        <v>19267</v>
      </c>
      <c r="N75" s="210">
        <v>32992</v>
      </c>
      <c r="O75" s="209">
        <f t="shared" si="12"/>
        <v>271718</v>
      </c>
    </row>
    <row r="76" spans="1:15">
      <c r="A76" s="366" t="s">
        <v>389</v>
      </c>
      <c r="B76" s="198" t="s">
        <v>212</v>
      </c>
      <c r="C76" s="220">
        <f>C68+C70+C72+C74</f>
        <v>25094</v>
      </c>
      <c r="D76" s="220">
        <f t="shared" ref="D76:N77" si="13">D68+D70+D72+D74</f>
        <v>22634</v>
      </c>
      <c r="E76" s="220">
        <f t="shared" si="13"/>
        <v>13814</v>
      </c>
      <c r="F76" s="220">
        <f t="shared" si="13"/>
        <v>23836</v>
      </c>
      <c r="G76" s="220">
        <f t="shared" si="13"/>
        <v>18886</v>
      </c>
      <c r="H76" s="220">
        <f t="shared" si="13"/>
        <v>11899</v>
      </c>
      <c r="I76" s="220">
        <f t="shared" si="13"/>
        <v>7239</v>
      </c>
      <c r="J76" s="220">
        <f t="shared" si="13"/>
        <v>4212</v>
      </c>
      <c r="K76" s="220">
        <f t="shared" si="13"/>
        <v>3700</v>
      </c>
      <c r="L76" s="220">
        <f t="shared" si="13"/>
        <v>4851</v>
      </c>
      <c r="M76" s="220">
        <f t="shared" si="13"/>
        <v>11475</v>
      </c>
      <c r="N76" s="220">
        <f t="shared" si="13"/>
        <v>20064</v>
      </c>
      <c r="O76" s="229">
        <f>SUM(C76:N76)</f>
        <v>167704</v>
      </c>
    </row>
    <row r="77" spans="1:15">
      <c r="A77" s="367"/>
      <c r="B77" s="198" t="s">
        <v>16</v>
      </c>
      <c r="C77" s="220">
        <f>C69+C71+C73+C75</f>
        <v>274743</v>
      </c>
      <c r="D77" s="220">
        <f t="shared" si="13"/>
        <v>239153</v>
      </c>
      <c r="E77" s="220">
        <f t="shared" si="13"/>
        <v>145848</v>
      </c>
      <c r="F77" s="220">
        <f t="shared" si="13"/>
        <v>251079</v>
      </c>
      <c r="G77" s="220">
        <f t="shared" si="13"/>
        <v>206682</v>
      </c>
      <c r="H77" s="220">
        <f t="shared" si="13"/>
        <v>133293</v>
      </c>
      <c r="I77" s="220">
        <f t="shared" si="13"/>
        <v>81515</v>
      </c>
      <c r="J77" s="220">
        <f t="shared" si="13"/>
        <v>47764</v>
      </c>
      <c r="K77" s="220">
        <f t="shared" si="13"/>
        <v>42055</v>
      </c>
      <c r="L77" s="220">
        <f t="shared" si="13"/>
        <v>54888</v>
      </c>
      <c r="M77" s="220">
        <f t="shared" si="13"/>
        <v>128747</v>
      </c>
      <c r="N77" s="220">
        <f t="shared" si="13"/>
        <v>224513</v>
      </c>
      <c r="O77" s="229">
        <f>SUM(C77:N77)</f>
        <v>1830280</v>
      </c>
    </row>
    <row r="78" spans="1:15">
      <c r="A78" s="370" t="s">
        <v>19</v>
      </c>
      <c r="B78" s="195" t="s">
        <v>140</v>
      </c>
      <c r="C78" s="225"/>
      <c r="D78" s="223"/>
      <c r="E78" s="225"/>
      <c r="F78" s="222"/>
      <c r="G78" s="222"/>
      <c r="H78" s="222"/>
      <c r="I78" s="222"/>
      <c r="J78" s="222"/>
      <c r="K78" s="222"/>
      <c r="L78" s="222"/>
      <c r="M78" s="222"/>
      <c r="N78" s="222"/>
      <c r="O78" s="289"/>
    </row>
    <row r="79" spans="1:15">
      <c r="A79" s="369"/>
      <c r="B79" s="195" t="s">
        <v>13</v>
      </c>
      <c r="C79" s="218"/>
      <c r="D79" s="218"/>
      <c r="E79" s="218"/>
      <c r="F79" s="221"/>
      <c r="G79" s="221"/>
      <c r="H79" s="221"/>
      <c r="I79" s="221"/>
      <c r="J79" s="221"/>
      <c r="K79" s="221"/>
      <c r="L79" s="221"/>
      <c r="M79" s="221"/>
      <c r="N79" s="221"/>
      <c r="O79" s="289"/>
    </row>
    <row r="80" spans="1:15">
      <c r="A80" s="366" t="s">
        <v>389</v>
      </c>
      <c r="B80" s="198" t="s">
        <v>210</v>
      </c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9"/>
    </row>
    <row r="81" spans="1:15">
      <c r="A81" s="367"/>
      <c r="B81" s="198" t="s">
        <v>16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9"/>
    </row>
  </sheetData>
  <mergeCells count="17">
    <mergeCell ref="A70:A71"/>
    <mergeCell ref="A1:O1"/>
    <mergeCell ref="A2:B2"/>
    <mergeCell ref="A31:A32"/>
    <mergeCell ref="A33:B33"/>
    <mergeCell ref="A58:A59"/>
    <mergeCell ref="A60:B60"/>
    <mergeCell ref="A61:A62"/>
    <mergeCell ref="A63:A64"/>
    <mergeCell ref="A65:A66"/>
    <mergeCell ref="A67:B67"/>
    <mergeCell ref="A68:A69"/>
    <mergeCell ref="A72:A73"/>
    <mergeCell ref="A74:A75"/>
    <mergeCell ref="A76:A77"/>
    <mergeCell ref="A78:A79"/>
    <mergeCell ref="A80:A81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99"/>
  <sheetViews>
    <sheetView zoomScaleNormal="100" workbookViewId="0">
      <selection activeCell="A2" sqref="A2:D26"/>
    </sheetView>
  </sheetViews>
  <sheetFormatPr defaultRowHeight="16.5"/>
  <cols>
    <col min="1" max="1" width="18" customWidth="1"/>
    <col min="2" max="2" width="25.25" bestFit="1" customWidth="1"/>
    <col min="3" max="3" width="11.5" customWidth="1"/>
    <col min="4" max="4" width="10.625" bestFit="1" customWidth="1"/>
    <col min="5" max="5" width="10.25" customWidth="1"/>
    <col min="6" max="6" width="10.875" customWidth="1"/>
    <col min="7" max="7" width="10.25" customWidth="1"/>
    <col min="8" max="8" width="9.75" customWidth="1"/>
    <col min="9" max="9" width="10.5" customWidth="1"/>
    <col min="10" max="10" width="10.375" customWidth="1"/>
    <col min="11" max="11" width="10.75" customWidth="1"/>
    <col min="12" max="12" width="10" customWidth="1"/>
    <col min="13" max="13" width="11.25" customWidth="1"/>
    <col min="14" max="14" width="11" customWidth="1"/>
    <col min="15" max="15" width="11.5" customWidth="1"/>
  </cols>
  <sheetData>
    <row r="1" spans="1:15">
      <c r="A1" s="351" t="s">
        <v>670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>
      <c r="A2" s="377" t="s">
        <v>394</v>
      </c>
      <c r="B2" s="378"/>
      <c r="C2" s="239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567</v>
      </c>
      <c r="N2" s="239" t="s">
        <v>571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128600</v>
      </c>
      <c r="J4" s="210">
        <v>152400</v>
      </c>
      <c r="K4" s="210">
        <v>168400</v>
      </c>
      <c r="L4" s="210">
        <v>153400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217000</v>
      </c>
      <c r="D5" s="209">
        <v>170600</v>
      </c>
      <c r="E5" s="210">
        <v>122000</v>
      </c>
      <c r="F5" s="210">
        <v>211800</v>
      </c>
      <c r="G5" s="210">
        <v>173000</v>
      </c>
      <c r="H5" s="210">
        <v>201800</v>
      </c>
      <c r="I5" s="210">
        <v>135000</v>
      </c>
      <c r="J5" s="210">
        <v>147200</v>
      </c>
      <c r="K5" s="210">
        <v>163000</v>
      </c>
      <c r="L5" s="210">
        <v>161800</v>
      </c>
      <c r="M5" s="210">
        <v>234400</v>
      </c>
      <c r="N5" s="210">
        <v>254600</v>
      </c>
      <c r="O5" s="209"/>
    </row>
    <row r="6" spans="1:15">
      <c r="A6" s="195" t="s">
        <v>479</v>
      </c>
      <c r="B6" s="195" t="s">
        <v>134</v>
      </c>
      <c r="C6" s="209">
        <v>27000</v>
      </c>
      <c r="D6" s="209">
        <v>23400</v>
      </c>
      <c r="E6" s="210">
        <v>16400</v>
      </c>
      <c r="F6" s="210">
        <v>27600</v>
      </c>
      <c r="G6" s="210">
        <v>30600</v>
      </c>
      <c r="H6" s="210">
        <v>27600</v>
      </c>
      <c r="I6" s="210">
        <v>35400</v>
      </c>
      <c r="J6" s="210">
        <v>47400</v>
      </c>
      <c r="K6" s="210">
        <v>40800</v>
      </c>
      <c r="L6" s="210">
        <v>22400</v>
      </c>
      <c r="M6" s="210">
        <v>41600</v>
      </c>
      <c r="N6" s="210">
        <v>28000</v>
      </c>
      <c r="O6" s="209"/>
    </row>
    <row r="7" spans="1:15">
      <c r="A7" s="291" t="s">
        <v>477</v>
      </c>
      <c r="B7" s="195" t="s">
        <v>135</v>
      </c>
      <c r="C7" s="209">
        <v>121200</v>
      </c>
      <c r="D7" s="209">
        <v>125000</v>
      </c>
      <c r="E7" s="210">
        <v>123200</v>
      </c>
      <c r="F7" s="210">
        <v>112600</v>
      </c>
      <c r="G7" s="210">
        <v>120800</v>
      </c>
      <c r="H7" s="210">
        <v>128800</v>
      </c>
      <c r="I7" s="210">
        <v>146000</v>
      </c>
      <c r="J7" s="210">
        <v>158800</v>
      </c>
      <c r="K7" s="210">
        <v>152800</v>
      </c>
      <c r="L7" s="210">
        <v>135400</v>
      </c>
      <c r="M7" s="210">
        <v>140200</v>
      </c>
      <c r="N7" s="210">
        <v>123400</v>
      </c>
      <c r="O7" s="209"/>
    </row>
    <row r="8" spans="1:15">
      <c r="A8" s="292" t="s">
        <v>482</v>
      </c>
      <c r="B8" s="192" t="s">
        <v>212</v>
      </c>
      <c r="C8" s="209">
        <f t="shared" ref="C8:H8" si="0">SUM(C5:C7)</f>
        <v>365200</v>
      </c>
      <c r="D8" s="209">
        <f t="shared" si="0"/>
        <v>319000</v>
      </c>
      <c r="E8" s="209">
        <f t="shared" si="0"/>
        <v>261600</v>
      </c>
      <c r="F8" s="209">
        <f t="shared" si="0"/>
        <v>352000</v>
      </c>
      <c r="G8" s="209">
        <f t="shared" si="0"/>
        <v>324400</v>
      </c>
      <c r="H8" s="209">
        <f t="shared" si="0"/>
        <v>358200</v>
      </c>
      <c r="I8" s="209">
        <f t="shared" ref="I8:N8" si="1">SUM(I4:I7)</f>
        <v>445000</v>
      </c>
      <c r="J8" s="209">
        <f t="shared" si="1"/>
        <v>505800</v>
      </c>
      <c r="K8" s="209">
        <f t="shared" si="1"/>
        <v>525000</v>
      </c>
      <c r="L8" s="209">
        <f t="shared" si="1"/>
        <v>473000</v>
      </c>
      <c r="M8" s="209">
        <f t="shared" si="1"/>
        <v>416200</v>
      </c>
      <c r="N8" s="209">
        <f t="shared" si="1"/>
        <v>406000</v>
      </c>
      <c r="O8" s="209">
        <f t="shared" ref="O8:O12" si="2">SUM(C8:N8)</f>
        <v>4751400</v>
      </c>
    </row>
    <row r="9" spans="1:15">
      <c r="A9" s="292" t="s">
        <v>507</v>
      </c>
      <c r="B9" s="328" t="s">
        <v>676</v>
      </c>
      <c r="C9" s="297">
        <f>C8-'110'!C8</f>
        <v>-50000</v>
      </c>
      <c r="D9" s="297">
        <f>D8-'110'!D8</f>
        <v>-25600</v>
      </c>
      <c r="E9" s="297">
        <f>E8-'110'!E8</f>
        <v>8800</v>
      </c>
      <c r="F9" s="297">
        <f>F8-'110'!F8</f>
        <v>-14200</v>
      </c>
      <c r="G9" s="297">
        <f>G8-'110'!G8</f>
        <v>-27600</v>
      </c>
      <c r="H9" s="297">
        <f>H8-'110'!H8</f>
        <v>-75800</v>
      </c>
      <c r="I9" s="297">
        <f>I8-'110'!I8</f>
        <v>50000</v>
      </c>
      <c r="J9" s="297">
        <f>J8-'110'!J8</f>
        <v>69400</v>
      </c>
      <c r="K9" s="297">
        <f>K8-'110'!K8</f>
        <v>75600</v>
      </c>
      <c r="L9" s="297">
        <f>L8-'110'!L8</f>
        <v>4800</v>
      </c>
      <c r="M9" s="297">
        <f>M8-'110'!M8</f>
        <v>-24600</v>
      </c>
      <c r="N9" s="297">
        <f>N8-'110'!N8</f>
        <v>39200</v>
      </c>
      <c r="O9" s="209">
        <f t="shared" si="2"/>
        <v>30000</v>
      </c>
    </row>
    <row r="10" spans="1:15">
      <c r="A10" s="292"/>
      <c r="B10" s="195" t="s">
        <v>136</v>
      </c>
      <c r="C10" s="209">
        <v>1010710</v>
      </c>
      <c r="D10" s="209">
        <v>884444</v>
      </c>
      <c r="E10" s="210">
        <v>740494</v>
      </c>
      <c r="F10" s="210">
        <v>987337</v>
      </c>
      <c r="G10" s="210">
        <v>897611</v>
      </c>
      <c r="H10" s="210">
        <v>979900</v>
      </c>
      <c r="I10" s="210">
        <v>1512526</v>
      </c>
      <c r="J10" s="210">
        <v>1925592</v>
      </c>
      <c r="K10" s="210">
        <v>2034020</v>
      </c>
      <c r="L10" s="210">
        <v>1884456</v>
      </c>
      <c r="M10" s="210">
        <v>1275197</v>
      </c>
      <c r="N10" s="210">
        <v>1298494</v>
      </c>
      <c r="O10" s="209">
        <f t="shared" si="2"/>
        <v>15430781</v>
      </c>
    </row>
    <row r="11" spans="1:15">
      <c r="A11" s="294" t="s">
        <v>508</v>
      </c>
      <c r="B11" s="195" t="s">
        <v>137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10">
        <v>0</v>
      </c>
      <c r="N11" s="209">
        <v>0</v>
      </c>
      <c r="O11" s="209">
        <f t="shared" si="2"/>
        <v>0</v>
      </c>
    </row>
    <row r="12" spans="1:15">
      <c r="A12" s="203"/>
      <c r="B12" s="195" t="s">
        <v>628</v>
      </c>
      <c r="C12" s="315">
        <v>183330</v>
      </c>
      <c r="D12" s="315">
        <v>160138</v>
      </c>
      <c r="E12" s="315">
        <v>131323</v>
      </c>
      <c r="F12" s="315">
        <v>176704</v>
      </c>
      <c r="G12" s="315">
        <v>162849</v>
      </c>
      <c r="H12" s="315">
        <v>179816</v>
      </c>
      <c r="I12" s="315">
        <v>223390</v>
      </c>
      <c r="J12" s="315">
        <v>253912</v>
      </c>
      <c r="K12" s="315">
        <v>267225</v>
      </c>
      <c r="L12" s="315">
        <v>240757</v>
      </c>
      <c r="M12" s="315">
        <v>211846</v>
      </c>
      <c r="N12" s="316">
        <v>206654</v>
      </c>
      <c r="O12" s="316">
        <f t="shared" si="2"/>
        <v>2397944</v>
      </c>
    </row>
    <row r="13" spans="1:15">
      <c r="A13" s="196" t="s">
        <v>2</v>
      </c>
      <c r="B13" s="197" t="s">
        <v>132</v>
      </c>
      <c r="C13" s="213">
        <v>0</v>
      </c>
      <c r="D13" s="213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164800</v>
      </c>
      <c r="J13" s="214">
        <v>180400</v>
      </c>
      <c r="K13" s="214">
        <v>194000</v>
      </c>
      <c r="L13" s="214">
        <v>212000</v>
      </c>
      <c r="M13" s="214">
        <v>0</v>
      </c>
      <c r="N13" s="214">
        <v>0</v>
      </c>
      <c r="O13" s="213"/>
    </row>
    <row r="14" spans="1:15">
      <c r="A14" s="197" t="s">
        <v>145</v>
      </c>
      <c r="B14" s="197" t="s">
        <v>133</v>
      </c>
      <c r="C14" s="213">
        <v>361600</v>
      </c>
      <c r="D14" s="213">
        <v>298400</v>
      </c>
      <c r="E14" s="214">
        <v>202000</v>
      </c>
      <c r="F14" s="214">
        <v>376000</v>
      </c>
      <c r="G14" s="214">
        <v>291600</v>
      </c>
      <c r="H14" s="214">
        <v>332800</v>
      </c>
      <c r="I14" s="214">
        <v>202000</v>
      </c>
      <c r="J14" s="214">
        <v>205600</v>
      </c>
      <c r="K14" s="214">
        <v>217600</v>
      </c>
      <c r="L14" s="214">
        <v>257600</v>
      </c>
      <c r="M14" s="214">
        <v>391200</v>
      </c>
      <c r="N14" s="214">
        <v>408000</v>
      </c>
      <c r="O14" s="213"/>
    </row>
    <row r="15" spans="1:15">
      <c r="A15" s="197" t="s">
        <v>480</v>
      </c>
      <c r="B15" s="197" t="s">
        <v>134</v>
      </c>
      <c r="C15" s="213">
        <v>50400</v>
      </c>
      <c r="D15" s="213">
        <v>46800</v>
      </c>
      <c r="E15" s="214">
        <v>31600</v>
      </c>
      <c r="F15" s="214">
        <v>53600</v>
      </c>
      <c r="G15" s="214">
        <v>58800</v>
      </c>
      <c r="H15" s="214">
        <v>49200</v>
      </c>
      <c r="I15" s="214">
        <v>56000</v>
      </c>
      <c r="J15" s="214">
        <v>70000</v>
      </c>
      <c r="K15" s="214">
        <v>54000</v>
      </c>
      <c r="L15" s="214">
        <v>44400</v>
      </c>
      <c r="M15" s="214">
        <v>73600</v>
      </c>
      <c r="N15" s="214">
        <v>52400</v>
      </c>
      <c r="O15" s="213"/>
    </row>
    <row r="16" spans="1:15">
      <c r="A16" s="204"/>
      <c r="B16" s="197" t="s">
        <v>135</v>
      </c>
      <c r="C16" s="213">
        <v>247600</v>
      </c>
      <c r="D16" s="213">
        <v>270800</v>
      </c>
      <c r="E16" s="214">
        <v>242400</v>
      </c>
      <c r="F16" s="214">
        <v>251600</v>
      </c>
      <c r="G16" s="214">
        <v>257200</v>
      </c>
      <c r="H16" s="214">
        <v>264000</v>
      </c>
      <c r="I16" s="214">
        <v>276800</v>
      </c>
      <c r="J16" s="214">
        <v>280400</v>
      </c>
      <c r="K16" s="214">
        <v>256800</v>
      </c>
      <c r="L16" s="214">
        <v>262800</v>
      </c>
      <c r="M16" s="214">
        <v>294000</v>
      </c>
      <c r="N16" s="214">
        <v>260400</v>
      </c>
      <c r="O16" s="213"/>
    </row>
    <row r="17" spans="1:17">
      <c r="A17" s="204"/>
      <c r="B17" s="196" t="s">
        <v>212</v>
      </c>
      <c r="C17" s="213">
        <f>SUM(C13:C16)</f>
        <v>659600</v>
      </c>
      <c r="D17" s="213">
        <f t="shared" ref="D17:G17" si="3">SUM(D13:D16)</f>
        <v>616000</v>
      </c>
      <c r="E17" s="213">
        <f t="shared" si="3"/>
        <v>476000</v>
      </c>
      <c r="F17" s="213">
        <f t="shared" si="3"/>
        <v>681200</v>
      </c>
      <c r="G17" s="213">
        <f t="shared" si="3"/>
        <v>607600</v>
      </c>
      <c r="H17" s="213">
        <f t="shared" ref="H17:N17" si="4">SUM(H13:H16)</f>
        <v>646000</v>
      </c>
      <c r="I17" s="213">
        <f t="shared" si="4"/>
        <v>699600</v>
      </c>
      <c r="J17" s="213">
        <f t="shared" si="4"/>
        <v>736400</v>
      </c>
      <c r="K17" s="213">
        <f t="shared" si="4"/>
        <v>722400</v>
      </c>
      <c r="L17" s="213">
        <f t="shared" si="4"/>
        <v>776800</v>
      </c>
      <c r="M17" s="213">
        <f t="shared" si="4"/>
        <v>758800</v>
      </c>
      <c r="N17" s="213">
        <f t="shared" si="4"/>
        <v>720800</v>
      </c>
      <c r="O17" s="213">
        <f t="shared" ref="O17:O21" si="5">SUM(C17:N17)</f>
        <v>8101200</v>
      </c>
    </row>
    <row r="18" spans="1:17">
      <c r="A18" s="204"/>
      <c r="B18" s="329" t="s">
        <v>676</v>
      </c>
      <c r="C18" s="307">
        <f>C17-'110'!C17</f>
        <v>-33600</v>
      </c>
      <c r="D18" s="307">
        <f>D17-'110'!D17</f>
        <v>21600</v>
      </c>
      <c r="E18" s="307">
        <f>E17-'110'!E17</f>
        <v>32800</v>
      </c>
      <c r="F18" s="307">
        <f>F17-'110'!F17</f>
        <v>17200</v>
      </c>
      <c r="G18" s="307">
        <f>G17-'110'!G17</f>
        <v>-37600</v>
      </c>
      <c r="H18" s="307">
        <f>H17-'110'!H17</f>
        <v>-103200</v>
      </c>
      <c r="I18" s="307">
        <f>I17-'110'!I17</f>
        <v>61600</v>
      </c>
      <c r="J18" s="307">
        <f>J17-'110'!J17</f>
        <v>81200</v>
      </c>
      <c r="K18" s="307">
        <f>K17-'110'!K17</f>
        <v>79600</v>
      </c>
      <c r="L18" s="307">
        <f>L17-'110'!L17</f>
        <v>80800</v>
      </c>
      <c r="M18" s="307">
        <f>M17-'110'!M17</f>
        <v>27200</v>
      </c>
      <c r="N18" s="307">
        <f>N17-'110'!N17</f>
        <v>54400</v>
      </c>
      <c r="O18" s="213">
        <f t="shared" si="5"/>
        <v>282000</v>
      </c>
    </row>
    <row r="19" spans="1:17">
      <c r="A19" s="204"/>
      <c r="B19" s="197" t="s">
        <v>136</v>
      </c>
      <c r="C19" s="213">
        <v>1696755</v>
      </c>
      <c r="D19" s="213">
        <v>1549917</v>
      </c>
      <c r="E19" s="214">
        <v>1231899</v>
      </c>
      <c r="F19" s="214">
        <v>1746688</v>
      </c>
      <c r="G19" s="214">
        <v>1533508</v>
      </c>
      <c r="H19" s="214">
        <v>1636969</v>
      </c>
      <c r="I19" s="214">
        <v>2202466</v>
      </c>
      <c r="J19" s="214">
        <v>2618539</v>
      </c>
      <c r="K19" s="215">
        <v>2665422</v>
      </c>
      <c r="L19" s="214">
        <v>2884953</v>
      </c>
      <c r="M19" s="214">
        <v>2171262</v>
      </c>
      <c r="N19" s="214">
        <v>2145909</v>
      </c>
      <c r="O19" s="213">
        <f t="shared" si="5"/>
        <v>24084287</v>
      </c>
    </row>
    <row r="20" spans="1:17">
      <c r="A20" s="204"/>
      <c r="B20" s="197" t="s">
        <v>137</v>
      </c>
      <c r="C20" s="213">
        <v>0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93">
        <v>0</v>
      </c>
      <c r="J20" s="214">
        <v>0</v>
      </c>
      <c r="K20" s="215">
        <v>0</v>
      </c>
      <c r="L20" s="214">
        <v>0</v>
      </c>
      <c r="M20" s="214">
        <v>0</v>
      </c>
      <c r="N20" s="214">
        <v>0</v>
      </c>
      <c r="O20" s="213">
        <f t="shared" si="5"/>
        <v>0</v>
      </c>
    </row>
    <row r="21" spans="1:17">
      <c r="A21" s="205"/>
      <c r="B21" s="197" t="s">
        <v>628</v>
      </c>
      <c r="C21" s="316">
        <v>331119</v>
      </c>
      <c r="D21" s="316">
        <v>309232</v>
      </c>
      <c r="E21" s="316">
        <v>238952</v>
      </c>
      <c r="F21" s="316">
        <v>341962</v>
      </c>
      <c r="G21" s="316">
        <v>305015</v>
      </c>
      <c r="H21" s="316">
        <v>324292</v>
      </c>
      <c r="I21" s="316">
        <v>351199</v>
      </c>
      <c r="J21" s="315">
        <v>369673</v>
      </c>
      <c r="K21" s="317">
        <v>367702</v>
      </c>
      <c r="L21" s="315">
        <v>395391</v>
      </c>
      <c r="M21" s="315">
        <v>386229</v>
      </c>
      <c r="N21" s="315">
        <v>366887</v>
      </c>
      <c r="O21" s="316">
        <f t="shared" si="5"/>
        <v>4087653</v>
      </c>
    </row>
    <row r="22" spans="1:17">
      <c r="A22" s="192" t="s">
        <v>3</v>
      </c>
      <c r="B22" s="195" t="s">
        <v>132</v>
      </c>
      <c r="C22" s="209">
        <v>0</v>
      </c>
      <c r="D22" s="209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136600</v>
      </c>
      <c r="J22" s="210">
        <v>151800</v>
      </c>
      <c r="K22" s="210">
        <v>163200</v>
      </c>
      <c r="L22" s="210">
        <v>153400</v>
      </c>
      <c r="M22" s="210">
        <v>0</v>
      </c>
      <c r="N22" s="210">
        <v>0</v>
      </c>
      <c r="O22" s="209"/>
    </row>
    <row r="23" spans="1:17">
      <c r="A23" s="195" t="s">
        <v>147</v>
      </c>
      <c r="B23" s="195" t="s">
        <v>133</v>
      </c>
      <c r="C23" s="209">
        <v>286800</v>
      </c>
      <c r="D23" s="209">
        <v>232800</v>
      </c>
      <c r="E23" s="210">
        <v>159600</v>
      </c>
      <c r="F23" s="210">
        <v>289800</v>
      </c>
      <c r="G23" s="210">
        <v>233000</v>
      </c>
      <c r="H23" s="210">
        <v>264800</v>
      </c>
      <c r="I23" s="210">
        <v>163800</v>
      </c>
      <c r="J23" s="210">
        <v>173800</v>
      </c>
      <c r="K23" s="210">
        <v>188400</v>
      </c>
      <c r="L23" s="210">
        <v>182600</v>
      </c>
      <c r="M23" s="210">
        <v>277200</v>
      </c>
      <c r="N23" s="210">
        <v>295800</v>
      </c>
      <c r="O23" s="209"/>
    </row>
    <row r="24" spans="1:17">
      <c r="A24" s="195" t="s">
        <v>521</v>
      </c>
      <c r="B24" s="195" t="s">
        <v>134</v>
      </c>
      <c r="C24" s="209">
        <v>38600</v>
      </c>
      <c r="D24" s="209">
        <v>36000</v>
      </c>
      <c r="E24" s="210">
        <v>22800</v>
      </c>
      <c r="F24" s="210">
        <v>41000</v>
      </c>
      <c r="G24" s="210">
        <v>46400</v>
      </c>
      <c r="H24" s="210">
        <v>38800</v>
      </c>
      <c r="I24" s="210">
        <v>43000</v>
      </c>
      <c r="J24" s="210">
        <v>57600</v>
      </c>
      <c r="K24" s="210">
        <v>44600</v>
      </c>
      <c r="L24" s="210">
        <v>27800</v>
      </c>
      <c r="M24" s="210">
        <v>53200</v>
      </c>
      <c r="N24" s="210">
        <v>38600</v>
      </c>
      <c r="O24" s="209"/>
    </row>
    <row r="25" spans="1:17">
      <c r="A25" s="291" t="s">
        <v>478</v>
      </c>
      <c r="B25" s="195" t="s">
        <v>135</v>
      </c>
      <c r="C25" s="209">
        <v>209400</v>
      </c>
      <c r="D25" s="209">
        <v>217800</v>
      </c>
      <c r="E25" s="210">
        <v>204800</v>
      </c>
      <c r="F25" s="210">
        <v>208600</v>
      </c>
      <c r="G25" s="210">
        <v>209200</v>
      </c>
      <c r="H25" s="210">
        <v>211800</v>
      </c>
      <c r="I25" s="210">
        <v>224800</v>
      </c>
      <c r="J25" s="210">
        <v>235200</v>
      </c>
      <c r="K25" s="210">
        <v>219400</v>
      </c>
      <c r="L25" s="210">
        <v>221400</v>
      </c>
      <c r="M25" s="210">
        <v>233200</v>
      </c>
      <c r="N25" s="210">
        <v>206600</v>
      </c>
      <c r="O25" s="209"/>
    </row>
    <row r="26" spans="1:17">
      <c r="A26" s="292" t="s">
        <v>482</v>
      </c>
      <c r="B26" s="192" t="s">
        <v>212</v>
      </c>
      <c r="C26" s="209">
        <f>SUM(C22:C25)</f>
        <v>534800</v>
      </c>
      <c r="D26" s="209">
        <f t="shared" ref="D26:N26" si="6">SUM(D22:D25)</f>
        <v>486600</v>
      </c>
      <c r="E26" s="209">
        <f t="shared" si="6"/>
        <v>387200</v>
      </c>
      <c r="F26" s="209">
        <f t="shared" si="6"/>
        <v>539400</v>
      </c>
      <c r="G26" s="209">
        <f t="shared" si="6"/>
        <v>488600</v>
      </c>
      <c r="H26" s="209">
        <f t="shared" si="6"/>
        <v>515400</v>
      </c>
      <c r="I26" s="209">
        <f t="shared" si="6"/>
        <v>568200</v>
      </c>
      <c r="J26" s="209">
        <f t="shared" si="6"/>
        <v>618400</v>
      </c>
      <c r="K26" s="209">
        <f t="shared" si="6"/>
        <v>615600</v>
      </c>
      <c r="L26" s="209">
        <f t="shared" si="6"/>
        <v>585200</v>
      </c>
      <c r="M26" s="209">
        <f t="shared" si="6"/>
        <v>563600</v>
      </c>
      <c r="N26" s="209">
        <f t="shared" si="6"/>
        <v>541000</v>
      </c>
      <c r="O26" s="209">
        <f t="shared" ref="O26:O32" si="7">SUM(C26:N26)</f>
        <v>6444000</v>
      </c>
    </row>
    <row r="27" spans="1:17">
      <c r="A27" s="292" t="s">
        <v>522</v>
      </c>
      <c r="B27" s="328" t="s">
        <v>676</v>
      </c>
      <c r="C27" s="297">
        <f>C26-'110'!C26</f>
        <v>-5200</v>
      </c>
      <c r="D27" s="297">
        <f>D26-'110'!D26</f>
        <v>-2400</v>
      </c>
      <c r="E27" s="297">
        <f>E26-'110'!E26</f>
        <v>1400</v>
      </c>
      <c r="F27" s="297">
        <f>F26-'110'!F26</f>
        <v>1400</v>
      </c>
      <c r="G27" s="297">
        <f>G26-'110'!G26</f>
        <v>-39600</v>
      </c>
      <c r="H27" s="297">
        <f>H26-'110'!H26</f>
        <v>-112400</v>
      </c>
      <c r="I27" s="297">
        <f>I26-'110'!I26</f>
        <v>13600</v>
      </c>
      <c r="J27" s="297">
        <f>J26-'110'!J26</f>
        <v>40800</v>
      </c>
      <c r="K27" s="297">
        <f>K26-'110'!K26</f>
        <v>57800</v>
      </c>
      <c r="L27" s="297">
        <f>L26-'110'!L26</f>
        <v>4000</v>
      </c>
      <c r="M27" s="297">
        <f>M26-'110'!M26</f>
        <v>-25400</v>
      </c>
      <c r="N27" s="297">
        <f>N26-'110'!N26</f>
        <v>16800</v>
      </c>
      <c r="O27" s="209">
        <f t="shared" si="7"/>
        <v>-49200</v>
      </c>
    </row>
    <row r="28" spans="1:17">
      <c r="A28" s="294" t="s">
        <v>520</v>
      </c>
      <c r="B28" s="195" t="s">
        <v>136</v>
      </c>
      <c r="C28" s="209">
        <v>1324878</v>
      </c>
      <c r="D28" s="209">
        <v>1185313</v>
      </c>
      <c r="E28" s="210">
        <v>951060</v>
      </c>
      <c r="F28" s="210">
        <v>1336004</v>
      </c>
      <c r="G28" s="210">
        <v>1192487</v>
      </c>
      <c r="H28" s="210">
        <v>1268845</v>
      </c>
      <c r="I28" s="210">
        <v>1738577</v>
      </c>
      <c r="J28" s="210">
        <v>2132082</v>
      </c>
      <c r="K28" s="210">
        <v>2195079</v>
      </c>
      <c r="L28" s="210">
        <v>2095096</v>
      </c>
      <c r="M28" s="210">
        <v>1574760</v>
      </c>
      <c r="N28" s="210">
        <v>1569541</v>
      </c>
      <c r="O28" s="209">
        <f t="shared" si="7"/>
        <v>18563722</v>
      </c>
    </row>
    <row r="29" spans="1:17">
      <c r="A29" s="294"/>
      <c r="B29" s="195" t="s">
        <v>137</v>
      </c>
      <c r="C29" s="209"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10">
        <v>0</v>
      </c>
      <c r="K29" s="210">
        <v>0</v>
      </c>
      <c r="L29" s="210">
        <v>0</v>
      </c>
      <c r="M29" s="210">
        <v>0</v>
      </c>
      <c r="N29" s="210">
        <v>0</v>
      </c>
      <c r="O29" s="209">
        <f t="shared" si="7"/>
        <v>0</v>
      </c>
    </row>
    <row r="30" spans="1:17">
      <c r="A30" s="203"/>
      <c r="B30" s="195" t="s">
        <v>628</v>
      </c>
      <c r="C30" s="316">
        <v>268470</v>
      </c>
      <c r="D30" s="316">
        <v>244273</v>
      </c>
      <c r="E30" s="316">
        <v>194374</v>
      </c>
      <c r="F30" s="316">
        <v>270779</v>
      </c>
      <c r="G30" s="316">
        <v>245277</v>
      </c>
      <c r="H30" s="316">
        <v>258731</v>
      </c>
      <c r="I30" s="319">
        <v>285236</v>
      </c>
      <c r="J30" s="315">
        <v>310437</v>
      </c>
      <c r="K30" s="315">
        <v>313340</v>
      </c>
      <c r="L30" s="315">
        <v>297867</v>
      </c>
      <c r="M30" s="315">
        <v>286872</v>
      </c>
      <c r="N30" s="315">
        <v>275369</v>
      </c>
      <c r="O30" s="316">
        <f t="shared" si="7"/>
        <v>3251025</v>
      </c>
    </row>
    <row r="31" spans="1:17">
      <c r="A31" s="366" t="s">
        <v>389</v>
      </c>
      <c r="B31" s="198" t="s">
        <v>206</v>
      </c>
      <c r="C31" s="216">
        <f>C8+C17+C26</f>
        <v>1559600</v>
      </c>
      <c r="D31" s="216">
        <f t="shared" ref="D31:N31" si="8">D8+D17+D26</f>
        <v>1421600</v>
      </c>
      <c r="E31" s="216">
        <f t="shared" si="8"/>
        <v>1124800</v>
      </c>
      <c r="F31" s="216">
        <f t="shared" si="8"/>
        <v>1572600</v>
      </c>
      <c r="G31" s="216">
        <f t="shared" si="8"/>
        <v>1420600</v>
      </c>
      <c r="H31" s="216">
        <f t="shared" si="8"/>
        <v>1519600</v>
      </c>
      <c r="I31" s="216">
        <f t="shared" si="8"/>
        <v>1712800</v>
      </c>
      <c r="J31" s="216">
        <f t="shared" si="8"/>
        <v>1860600</v>
      </c>
      <c r="K31" s="216">
        <f t="shared" si="8"/>
        <v>1863000</v>
      </c>
      <c r="L31" s="216">
        <f t="shared" si="8"/>
        <v>1835000</v>
      </c>
      <c r="M31" s="216">
        <f t="shared" si="8"/>
        <v>1738600</v>
      </c>
      <c r="N31" s="216">
        <f t="shared" si="8"/>
        <v>1667800</v>
      </c>
      <c r="O31" s="229">
        <f t="shared" si="7"/>
        <v>19296600</v>
      </c>
      <c r="P31">
        <v>219137</v>
      </c>
      <c r="Q31">
        <f>O31/P31</f>
        <v>88.057242729434094</v>
      </c>
    </row>
    <row r="32" spans="1:17">
      <c r="A32" s="367"/>
      <c r="B32" s="198" t="s">
        <v>207</v>
      </c>
      <c r="C32" s="216">
        <f t="shared" ref="C32:N32" si="9">C10+C19+C28</f>
        <v>4032343</v>
      </c>
      <c r="D32" s="216">
        <f t="shared" si="9"/>
        <v>3619674</v>
      </c>
      <c r="E32" s="216">
        <f t="shared" si="9"/>
        <v>2923453</v>
      </c>
      <c r="F32" s="216">
        <f t="shared" si="9"/>
        <v>4070029</v>
      </c>
      <c r="G32" s="216">
        <f t="shared" si="9"/>
        <v>3623606</v>
      </c>
      <c r="H32" s="216">
        <f t="shared" si="9"/>
        <v>3885714</v>
      </c>
      <c r="I32" s="216">
        <f t="shared" si="9"/>
        <v>5453569</v>
      </c>
      <c r="J32" s="216">
        <f t="shared" si="9"/>
        <v>6676213</v>
      </c>
      <c r="K32" s="216">
        <f t="shared" si="9"/>
        <v>6894521</v>
      </c>
      <c r="L32" s="216">
        <f t="shared" si="9"/>
        <v>6864505</v>
      </c>
      <c r="M32" s="216">
        <f t="shared" si="9"/>
        <v>5021219</v>
      </c>
      <c r="N32" s="216">
        <f t="shared" si="9"/>
        <v>5013944</v>
      </c>
      <c r="O32" s="229">
        <f t="shared" si="7"/>
        <v>58078790</v>
      </c>
    </row>
    <row r="33" spans="1:15">
      <c r="A33" s="377" t="s">
        <v>593</v>
      </c>
      <c r="B33" s="378"/>
      <c r="C33" s="287" t="s">
        <v>674</v>
      </c>
      <c r="D33" s="287" t="s">
        <v>678</v>
      </c>
      <c r="E33" s="287" t="s">
        <v>680</v>
      </c>
      <c r="F33" s="287" t="s">
        <v>682</v>
      </c>
      <c r="G33" s="287" t="s">
        <v>684</v>
      </c>
      <c r="H33" s="287" t="s">
        <v>687</v>
      </c>
      <c r="I33" s="287" t="s">
        <v>688</v>
      </c>
      <c r="J33" s="287" t="s">
        <v>660</v>
      </c>
      <c r="K33" s="287" t="s">
        <v>691</v>
      </c>
      <c r="L33" s="287" t="s">
        <v>693</v>
      </c>
      <c r="M33" s="287" t="s">
        <v>698</v>
      </c>
      <c r="N33" s="287" t="s">
        <v>700</v>
      </c>
      <c r="O33" s="208"/>
    </row>
    <row r="34" spans="1:15">
      <c r="A34" s="196" t="s">
        <v>4</v>
      </c>
      <c r="B34" s="197" t="s">
        <v>138</v>
      </c>
      <c r="C34" s="213">
        <v>9502</v>
      </c>
      <c r="D34" s="213">
        <v>9243</v>
      </c>
      <c r="E34" s="213">
        <v>7507</v>
      </c>
      <c r="F34" s="213">
        <v>8123</v>
      </c>
      <c r="G34" s="214">
        <v>16111</v>
      </c>
      <c r="H34" s="214">
        <v>16050</v>
      </c>
      <c r="I34" s="214">
        <v>16665</v>
      </c>
      <c r="J34" s="214">
        <v>21294</v>
      </c>
      <c r="K34" s="214">
        <v>8584</v>
      </c>
      <c r="L34" s="214">
        <v>9508</v>
      </c>
      <c r="M34" s="214">
        <v>16011</v>
      </c>
      <c r="N34" s="214">
        <v>15044</v>
      </c>
      <c r="O34" s="213">
        <f>SUM(C34:N34)</f>
        <v>153642</v>
      </c>
    </row>
    <row r="35" spans="1:15">
      <c r="A35" s="199" t="s">
        <v>149</v>
      </c>
      <c r="B35" s="329" t="s">
        <v>671</v>
      </c>
      <c r="C35" s="307">
        <f>C34-'110'!C34</f>
        <v>-3825</v>
      </c>
      <c r="D35" s="307">
        <f>D34-'110'!D34</f>
        <v>-5994</v>
      </c>
      <c r="E35" s="307">
        <f>E34-'110'!E34</f>
        <v>-5658</v>
      </c>
      <c r="F35" s="307">
        <f>F34-'110'!F34</f>
        <v>-4843</v>
      </c>
      <c r="G35" s="307">
        <f>G34-'110'!G34</f>
        <v>4002</v>
      </c>
      <c r="H35" s="307">
        <f>H34-'110'!H34</f>
        <v>6167</v>
      </c>
      <c r="I35" s="307">
        <f>I34-'110'!I34</f>
        <v>5964</v>
      </c>
      <c r="J35" s="307">
        <f>J34-'110'!J34</f>
        <v>11233</v>
      </c>
      <c r="K35" s="307">
        <f>K34-'110'!K34</f>
        <v>-5049</v>
      </c>
      <c r="L35" s="307">
        <f>L34-'110'!L34</f>
        <v>-2988</v>
      </c>
      <c r="M35" s="307">
        <f>M34-'110'!M34</f>
        <v>986</v>
      </c>
      <c r="N35" s="307">
        <f>N34-'110'!N34</f>
        <v>4732</v>
      </c>
      <c r="O35" s="213">
        <f>SUM(C35:N35)</f>
        <v>4727</v>
      </c>
    </row>
    <row r="36" spans="1:15">
      <c r="A36" s="199"/>
      <c r="B36" s="197" t="s">
        <v>139</v>
      </c>
      <c r="C36" s="213">
        <v>121994</v>
      </c>
      <c r="D36" s="213">
        <v>137473</v>
      </c>
      <c r="E36" s="213">
        <v>97684</v>
      </c>
      <c r="F36" s="213">
        <v>104551</v>
      </c>
      <c r="G36" s="214">
        <v>205600</v>
      </c>
      <c r="H36" s="214">
        <v>204827</v>
      </c>
      <c r="I36" s="214">
        <v>212607</v>
      </c>
      <c r="J36" s="214">
        <v>271164</v>
      </c>
      <c r="K36" s="214">
        <v>110383</v>
      </c>
      <c r="L36" s="214">
        <v>122071</v>
      </c>
      <c r="M36" s="214">
        <v>204334</v>
      </c>
      <c r="N36" s="214">
        <v>192101</v>
      </c>
      <c r="O36" s="213">
        <f>SUM(C36:N36)</f>
        <v>1984789</v>
      </c>
    </row>
    <row r="37" spans="1:15">
      <c r="A37" s="199"/>
      <c r="B37" s="197" t="s">
        <v>629</v>
      </c>
      <c r="C37" s="316">
        <v>1444</v>
      </c>
      <c r="D37" s="316">
        <v>1405</v>
      </c>
      <c r="E37" s="316">
        <v>1141</v>
      </c>
      <c r="F37" s="316">
        <v>1235</v>
      </c>
      <c r="G37" s="315">
        <v>2449</v>
      </c>
      <c r="H37" s="315">
        <v>2440</v>
      </c>
      <c r="I37" s="315">
        <v>2533</v>
      </c>
      <c r="J37" s="315">
        <v>3237</v>
      </c>
      <c r="K37" s="315">
        <v>1305</v>
      </c>
      <c r="L37" s="315">
        <v>1445</v>
      </c>
      <c r="M37" s="315">
        <v>2434</v>
      </c>
      <c r="N37" s="315">
        <v>2287</v>
      </c>
      <c r="O37" s="316">
        <f>SUM(C37:N37)</f>
        <v>23355</v>
      </c>
    </row>
    <row r="38" spans="1:15">
      <c r="A38" s="192" t="s">
        <v>5</v>
      </c>
      <c r="B38" s="195" t="s">
        <v>138</v>
      </c>
      <c r="C38" s="209">
        <v>18688</v>
      </c>
      <c r="D38" s="209">
        <v>15488</v>
      </c>
      <c r="E38" s="209">
        <v>13111</v>
      </c>
      <c r="F38" s="209">
        <v>15512</v>
      </c>
      <c r="G38" s="210">
        <v>12166</v>
      </c>
      <c r="H38" s="210">
        <v>13636</v>
      </c>
      <c r="I38" s="210">
        <v>12630</v>
      </c>
      <c r="J38" s="210">
        <v>17499</v>
      </c>
      <c r="K38" s="210">
        <v>16307</v>
      </c>
      <c r="L38" s="210">
        <v>16190</v>
      </c>
      <c r="M38" s="210">
        <v>16864</v>
      </c>
      <c r="N38" s="210">
        <v>20022</v>
      </c>
      <c r="O38" s="209">
        <f t="shared" ref="O38:O65" si="10">SUM(C38:N38)</f>
        <v>188113</v>
      </c>
    </row>
    <row r="39" spans="1:15">
      <c r="A39" s="200" t="s">
        <v>150</v>
      </c>
      <c r="B39" s="328" t="s">
        <v>671</v>
      </c>
      <c r="C39" s="297">
        <f>C38-'110'!C37</f>
        <v>5532</v>
      </c>
      <c r="D39" s="297">
        <f>D38-'110'!D37</f>
        <v>-2453</v>
      </c>
      <c r="E39" s="297">
        <f>E38-'110'!E37</f>
        <v>6250</v>
      </c>
      <c r="F39" s="297">
        <f>F38-'110'!F37</f>
        <v>4755</v>
      </c>
      <c r="G39" s="297">
        <f>G38-'110'!G37</f>
        <v>-64</v>
      </c>
      <c r="H39" s="297">
        <f>H38-'110'!H37</f>
        <v>271</v>
      </c>
      <c r="I39" s="297">
        <f>I38-'110'!I37</f>
        <v>2108</v>
      </c>
      <c r="J39" s="297">
        <f>J38-'110'!J37</f>
        <v>7377</v>
      </c>
      <c r="K39" s="297">
        <f>K38-'110'!K37</f>
        <v>4081</v>
      </c>
      <c r="L39" s="297">
        <f>L38-'110'!L37</f>
        <v>3993</v>
      </c>
      <c r="M39" s="297">
        <f>M38-'110'!M37</f>
        <v>1481</v>
      </c>
      <c r="N39" s="297">
        <f>N38-'110'!N37</f>
        <v>4968</v>
      </c>
      <c r="O39" s="209">
        <f>SUM(C39:N39)</f>
        <v>38299</v>
      </c>
    </row>
    <row r="40" spans="1:15">
      <c r="A40" s="200"/>
      <c r="B40" s="195" t="s">
        <v>139</v>
      </c>
      <c r="C40" s="209">
        <v>241589</v>
      </c>
      <c r="D40" s="209">
        <v>232535</v>
      </c>
      <c r="E40" s="209">
        <v>172658</v>
      </c>
      <c r="F40" s="209">
        <v>201413</v>
      </c>
      <c r="G40" s="210">
        <v>159086</v>
      </c>
      <c r="H40" s="210">
        <v>177681</v>
      </c>
      <c r="I40" s="210">
        <v>164955</v>
      </c>
      <c r="J40" s="210">
        <v>226549</v>
      </c>
      <c r="K40" s="210">
        <v>211470</v>
      </c>
      <c r="L40" s="210">
        <v>209989</v>
      </c>
      <c r="M40" s="210">
        <v>218516</v>
      </c>
      <c r="N40" s="210">
        <v>258464</v>
      </c>
      <c r="O40" s="209">
        <f t="shared" si="10"/>
        <v>2474905</v>
      </c>
    </row>
    <row r="41" spans="1:15">
      <c r="A41" s="200"/>
      <c r="B41" s="195" t="s">
        <v>629</v>
      </c>
      <c r="C41" s="316">
        <v>2841</v>
      </c>
      <c r="D41" s="316">
        <v>2354</v>
      </c>
      <c r="E41" s="316">
        <v>1993</v>
      </c>
      <c r="F41" s="316">
        <v>2358</v>
      </c>
      <c r="G41" s="315">
        <v>1849</v>
      </c>
      <c r="H41" s="315">
        <v>2073</v>
      </c>
      <c r="I41" s="315">
        <v>1920</v>
      </c>
      <c r="J41" s="315">
        <v>2660</v>
      </c>
      <c r="K41" s="315">
        <v>2479</v>
      </c>
      <c r="L41" s="315">
        <v>2461</v>
      </c>
      <c r="M41" s="315">
        <v>2563</v>
      </c>
      <c r="N41" s="315">
        <v>3043</v>
      </c>
      <c r="O41" s="316">
        <f t="shared" si="10"/>
        <v>28594</v>
      </c>
    </row>
    <row r="42" spans="1:15">
      <c r="A42" s="196" t="s">
        <v>6</v>
      </c>
      <c r="B42" s="197" t="s">
        <v>138</v>
      </c>
      <c r="C42" s="213">
        <v>9478</v>
      </c>
      <c r="D42" s="213">
        <v>10361</v>
      </c>
      <c r="E42" s="213">
        <v>7651</v>
      </c>
      <c r="F42" s="213">
        <v>9792</v>
      </c>
      <c r="G42" s="214">
        <v>7224</v>
      </c>
      <c r="H42" s="214">
        <v>7118</v>
      </c>
      <c r="I42" s="214">
        <v>5439</v>
      </c>
      <c r="J42" s="214">
        <v>4699</v>
      </c>
      <c r="K42" s="214">
        <v>4670</v>
      </c>
      <c r="L42" s="214">
        <v>6517</v>
      </c>
      <c r="M42" s="214">
        <v>7004</v>
      </c>
      <c r="N42" s="214">
        <v>12559</v>
      </c>
      <c r="O42" s="213">
        <f t="shared" si="10"/>
        <v>92512</v>
      </c>
    </row>
    <row r="43" spans="1:15">
      <c r="A43" s="199" t="s">
        <v>151</v>
      </c>
      <c r="B43" s="329" t="s">
        <v>671</v>
      </c>
      <c r="C43" s="307">
        <f>C42-'110'!C40</f>
        <v>-1306</v>
      </c>
      <c r="D43" s="307">
        <f>D42-'110'!D40</f>
        <v>-665</v>
      </c>
      <c r="E43" s="307">
        <f>E42-'110'!E40</f>
        <v>-3713</v>
      </c>
      <c r="F43" s="307">
        <f>F42-'110'!F40</f>
        <v>-2054</v>
      </c>
      <c r="G43" s="307">
        <f>G42-'110'!G40</f>
        <v>-7751</v>
      </c>
      <c r="H43" s="307">
        <f>H42-'110'!H40</f>
        <v>-5928</v>
      </c>
      <c r="I43" s="307">
        <f>I42-'110'!I40</f>
        <v>-811</v>
      </c>
      <c r="J43" s="307">
        <f>J42-'110'!J40</f>
        <v>-1011</v>
      </c>
      <c r="K43" s="307">
        <f>K42-'110'!K40</f>
        <v>5</v>
      </c>
      <c r="L43" s="307">
        <f>L42-'110'!L40</f>
        <v>2305</v>
      </c>
      <c r="M43" s="307">
        <f>M42-'110'!M40</f>
        <v>-1067</v>
      </c>
      <c r="N43" s="307">
        <f>N42-'110'!N40</f>
        <v>1923</v>
      </c>
      <c r="O43" s="213">
        <f>SUM(C43:N43)</f>
        <v>-20073</v>
      </c>
    </row>
    <row r="44" spans="1:15">
      <c r="A44" s="199"/>
      <c r="B44" s="197" t="s">
        <v>139</v>
      </c>
      <c r="C44" s="213">
        <v>121692</v>
      </c>
      <c r="D44" s="213">
        <v>153884</v>
      </c>
      <c r="E44" s="213">
        <v>99524</v>
      </c>
      <c r="F44" s="213">
        <v>125663</v>
      </c>
      <c r="G44" s="214">
        <v>93179</v>
      </c>
      <c r="H44" s="214">
        <v>91838</v>
      </c>
      <c r="I44" s="214">
        <v>70598</v>
      </c>
      <c r="J44" s="214">
        <v>61238</v>
      </c>
      <c r="K44" s="214">
        <v>60870</v>
      </c>
      <c r="L44" s="214">
        <v>84235</v>
      </c>
      <c r="M44" s="214">
        <v>90395</v>
      </c>
      <c r="N44" s="214">
        <v>160666</v>
      </c>
      <c r="O44" s="213">
        <f t="shared" si="10"/>
        <v>1213782</v>
      </c>
    </row>
    <row r="45" spans="1:15">
      <c r="A45" s="199"/>
      <c r="B45" s="197" t="s">
        <v>629</v>
      </c>
      <c r="C45" s="316">
        <v>1441</v>
      </c>
      <c r="D45" s="316">
        <v>1575</v>
      </c>
      <c r="E45" s="316">
        <v>1163</v>
      </c>
      <c r="F45" s="316">
        <v>1488</v>
      </c>
      <c r="G45" s="315">
        <v>1098</v>
      </c>
      <c r="H45" s="315">
        <v>1082</v>
      </c>
      <c r="I45" s="315">
        <v>827</v>
      </c>
      <c r="J45" s="315">
        <v>714</v>
      </c>
      <c r="K45" s="315">
        <v>710</v>
      </c>
      <c r="L45" s="315">
        <v>991</v>
      </c>
      <c r="M45" s="315">
        <v>1065</v>
      </c>
      <c r="N45" s="315">
        <v>1909</v>
      </c>
      <c r="O45" s="316">
        <f t="shared" si="10"/>
        <v>14063</v>
      </c>
    </row>
    <row r="46" spans="1:15">
      <c r="A46" s="192" t="s">
        <v>7</v>
      </c>
      <c r="B46" s="195" t="s">
        <v>138</v>
      </c>
      <c r="C46" s="209">
        <v>2302</v>
      </c>
      <c r="D46" s="209">
        <v>2341</v>
      </c>
      <c r="E46" s="209">
        <v>2303</v>
      </c>
      <c r="F46" s="209">
        <v>2254</v>
      </c>
      <c r="G46" s="210">
        <v>1539</v>
      </c>
      <c r="H46" s="210">
        <v>1749</v>
      </c>
      <c r="I46" s="210">
        <v>1045</v>
      </c>
      <c r="J46" s="210">
        <v>744</v>
      </c>
      <c r="K46" s="210">
        <v>1915</v>
      </c>
      <c r="L46" s="210">
        <v>3200</v>
      </c>
      <c r="M46" s="210">
        <v>4709</v>
      </c>
      <c r="N46" s="210">
        <v>5660</v>
      </c>
      <c r="O46" s="209">
        <f t="shared" si="10"/>
        <v>29761</v>
      </c>
    </row>
    <row r="47" spans="1:15">
      <c r="A47" s="326" t="s">
        <v>672</v>
      </c>
      <c r="B47" s="328" t="s">
        <v>671</v>
      </c>
      <c r="C47" s="297">
        <f>C46-'110'!C43</f>
        <v>219</v>
      </c>
      <c r="D47" s="297">
        <f>D46-'110'!D43</f>
        <v>-167</v>
      </c>
      <c r="E47" s="297">
        <f>E46-'110'!E43</f>
        <v>1475</v>
      </c>
      <c r="F47" s="297">
        <f>F46-'110'!F43</f>
        <v>176</v>
      </c>
      <c r="G47" s="297">
        <f>G46-'110'!G43</f>
        <v>-756</v>
      </c>
      <c r="H47" s="297">
        <f>H46-'110'!H43</f>
        <v>-800</v>
      </c>
      <c r="I47" s="297">
        <f>I46-'110'!I43</f>
        <v>120</v>
      </c>
      <c r="J47" s="297">
        <f>J46-'110'!J43</f>
        <v>22</v>
      </c>
      <c r="K47" s="297">
        <f>K46-'110'!K43</f>
        <v>1274</v>
      </c>
      <c r="L47" s="297">
        <f>L46-'110'!L43</f>
        <v>2401</v>
      </c>
      <c r="M47" s="297">
        <f>M46-'110'!M43</f>
        <v>3215</v>
      </c>
      <c r="N47" s="297">
        <f>N46-'110'!N43</f>
        <v>3180</v>
      </c>
      <c r="O47" s="209">
        <f>SUM(C47:N47)</f>
        <v>10359</v>
      </c>
    </row>
    <row r="48" spans="1:15">
      <c r="A48" s="195"/>
      <c r="B48" s="195" t="s">
        <v>139</v>
      </c>
      <c r="C48" s="209">
        <v>29968</v>
      </c>
      <c r="D48" s="209">
        <v>35213</v>
      </c>
      <c r="E48" s="209">
        <v>30266</v>
      </c>
      <c r="F48" s="209">
        <v>29362</v>
      </c>
      <c r="G48" s="210">
        <v>20318</v>
      </c>
      <c r="H48" s="210">
        <v>22973</v>
      </c>
      <c r="I48" s="210">
        <v>14069</v>
      </c>
      <c r="J48" s="210">
        <v>10260</v>
      </c>
      <c r="K48" s="210">
        <v>25074</v>
      </c>
      <c r="L48" s="210">
        <v>41329</v>
      </c>
      <c r="M48" s="210">
        <v>60417</v>
      </c>
      <c r="N48" s="210">
        <v>72447</v>
      </c>
      <c r="O48" s="209">
        <f t="shared" si="10"/>
        <v>391696</v>
      </c>
    </row>
    <row r="49" spans="1:15">
      <c r="A49" s="195"/>
      <c r="B49" s="195" t="s">
        <v>629</v>
      </c>
      <c r="C49" s="316">
        <v>350</v>
      </c>
      <c r="D49" s="316">
        <v>356</v>
      </c>
      <c r="E49" s="316">
        <v>350</v>
      </c>
      <c r="F49" s="316">
        <v>343</v>
      </c>
      <c r="G49" s="315">
        <v>234</v>
      </c>
      <c r="H49" s="315">
        <v>266</v>
      </c>
      <c r="I49" s="315">
        <v>159</v>
      </c>
      <c r="J49" s="315">
        <v>113</v>
      </c>
      <c r="K49" s="315">
        <v>291</v>
      </c>
      <c r="L49" s="315">
        <v>486</v>
      </c>
      <c r="M49" s="315">
        <v>716</v>
      </c>
      <c r="N49" s="315">
        <v>860</v>
      </c>
      <c r="O49" s="316">
        <f t="shared" si="10"/>
        <v>4524</v>
      </c>
    </row>
    <row r="50" spans="1:15">
      <c r="A50" s="196" t="s">
        <v>8</v>
      </c>
      <c r="B50" s="197" t="s">
        <v>138</v>
      </c>
      <c r="C50" s="213">
        <v>1692</v>
      </c>
      <c r="D50" s="213">
        <v>1348</v>
      </c>
      <c r="E50" s="213">
        <v>562</v>
      </c>
      <c r="F50" s="213">
        <v>1372</v>
      </c>
      <c r="G50" s="214">
        <v>1525</v>
      </c>
      <c r="H50" s="214">
        <v>990</v>
      </c>
      <c r="I50" s="214">
        <v>547</v>
      </c>
      <c r="J50" s="214">
        <v>716</v>
      </c>
      <c r="K50" s="214">
        <v>837</v>
      </c>
      <c r="L50" s="214">
        <v>688</v>
      </c>
      <c r="M50" s="214">
        <v>700</v>
      </c>
      <c r="N50" s="214">
        <v>956</v>
      </c>
      <c r="O50" s="213">
        <f t="shared" si="10"/>
        <v>11933</v>
      </c>
    </row>
    <row r="51" spans="1:15">
      <c r="A51" s="327" t="s">
        <v>675</v>
      </c>
      <c r="B51" s="329" t="s">
        <v>671</v>
      </c>
      <c r="C51" s="307">
        <f>C50-'110'!C46</f>
        <v>913</v>
      </c>
      <c r="D51" s="307">
        <f>D50-'110'!D46</f>
        <v>-538</v>
      </c>
      <c r="E51" s="307">
        <f>E50-'110'!E46</f>
        <v>188</v>
      </c>
      <c r="F51" s="307">
        <f>F50-'110'!F46</f>
        <v>1142</v>
      </c>
      <c r="G51" s="307">
        <f>G50-'110'!G46</f>
        <v>1262</v>
      </c>
      <c r="H51" s="307">
        <f>H50-'110'!H46</f>
        <v>632</v>
      </c>
      <c r="I51" s="307">
        <f>I50-'110'!I46</f>
        <v>196</v>
      </c>
      <c r="J51" s="307">
        <f>J50-'110'!J46</f>
        <v>523</v>
      </c>
      <c r="K51" s="307">
        <f>K50-'110'!K46</f>
        <v>618</v>
      </c>
      <c r="L51" s="307">
        <f>L50-'110'!L46</f>
        <v>457</v>
      </c>
      <c r="M51" s="307">
        <f>M50-'110'!M46</f>
        <v>300</v>
      </c>
      <c r="N51" s="307">
        <f>N50-'110'!N46</f>
        <v>85</v>
      </c>
      <c r="O51" s="213">
        <f>SUM(C51:N51)</f>
        <v>5778</v>
      </c>
    </row>
    <row r="52" spans="1:15">
      <c r="A52" s="197"/>
      <c r="B52" s="197" t="s">
        <v>139</v>
      </c>
      <c r="C52" s="219">
        <v>21485</v>
      </c>
      <c r="D52" s="219">
        <v>19868</v>
      </c>
      <c r="E52" s="214">
        <v>7259</v>
      </c>
      <c r="F52" s="214">
        <v>17437</v>
      </c>
      <c r="G52" s="214">
        <v>19373</v>
      </c>
      <c r="H52" s="214">
        <v>12604</v>
      </c>
      <c r="I52" s="214">
        <v>7001</v>
      </c>
      <c r="J52" s="214">
        <v>9138</v>
      </c>
      <c r="K52" s="214">
        <v>10669</v>
      </c>
      <c r="L52" s="214">
        <v>8784</v>
      </c>
      <c r="M52" s="214">
        <v>8936</v>
      </c>
      <c r="N52" s="214">
        <v>12174</v>
      </c>
      <c r="O52" s="213">
        <f t="shared" si="10"/>
        <v>154728</v>
      </c>
    </row>
    <row r="53" spans="1:15">
      <c r="A53" s="197"/>
      <c r="B53" s="197" t="s">
        <v>629</v>
      </c>
      <c r="C53" s="318">
        <v>257</v>
      </c>
      <c r="D53" s="318">
        <v>205</v>
      </c>
      <c r="E53" s="315">
        <v>85</v>
      </c>
      <c r="F53" s="315">
        <v>209</v>
      </c>
      <c r="G53" s="315">
        <v>232</v>
      </c>
      <c r="H53" s="315">
        <v>150</v>
      </c>
      <c r="I53" s="315">
        <v>83</v>
      </c>
      <c r="J53" s="315">
        <v>109</v>
      </c>
      <c r="K53" s="315">
        <v>127</v>
      </c>
      <c r="L53" s="315">
        <v>105</v>
      </c>
      <c r="M53" s="315">
        <v>106</v>
      </c>
      <c r="N53" s="315">
        <v>145</v>
      </c>
      <c r="O53" s="316">
        <f t="shared" si="10"/>
        <v>1813</v>
      </c>
    </row>
    <row r="54" spans="1:15">
      <c r="A54" s="192" t="s">
        <v>21</v>
      </c>
      <c r="B54" s="195" t="s">
        <v>138</v>
      </c>
      <c r="C54" s="218">
        <v>578</v>
      </c>
      <c r="D54" s="218">
        <v>540</v>
      </c>
      <c r="E54" s="210">
        <v>421</v>
      </c>
      <c r="F54" s="210">
        <v>558</v>
      </c>
      <c r="G54" s="210">
        <v>724</v>
      </c>
      <c r="H54" s="210">
        <v>703</v>
      </c>
      <c r="I54" s="210">
        <v>578</v>
      </c>
      <c r="J54" s="210">
        <v>851</v>
      </c>
      <c r="K54" s="210">
        <v>658</v>
      </c>
      <c r="L54" s="210">
        <v>448</v>
      </c>
      <c r="M54" s="210">
        <v>655</v>
      </c>
      <c r="N54" s="210">
        <v>795</v>
      </c>
      <c r="O54" s="209">
        <f t="shared" si="10"/>
        <v>7509</v>
      </c>
    </row>
    <row r="55" spans="1:15">
      <c r="A55" s="200" t="s">
        <v>154</v>
      </c>
      <c r="B55" s="328" t="s">
        <v>671</v>
      </c>
      <c r="C55" s="325">
        <f>C54-'110'!C49</f>
        <v>102</v>
      </c>
      <c r="D55" s="325">
        <f>D54-'110'!D49</f>
        <v>71</v>
      </c>
      <c r="E55" s="325">
        <f>E54-'110'!E49</f>
        <v>-178</v>
      </c>
      <c r="F55" s="325">
        <f>F54-'110'!F49</f>
        <v>40</v>
      </c>
      <c r="G55" s="325">
        <f>G54-'110'!G49</f>
        <v>104</v>
      </c>
      <c r="H55" s="325">
        <f>H54-'110'!H49</f>
        <v>-51</v>
      </c>
      <c r="I55" s="325">
        <f>I54-'110'!I49</f>
        <v>114</v>
      </c>
      <c r="J55" s="325">
        <f>J54-'110'!J49</f>
        <v>365</v>
      </c>
      <c r="K55" s="325">
        <f>K54-'110'!K49</f>
        <v>187</v>
      </c>
      <c r="L55" s="325">
        <f>L54-'110'!L49</f>
        <v>34</v>
      </c>
      <c r="M55" s="325">
        <f>M54-'110'!M49</f>
        <v>268</v>
      </c>
      <c r="N55" s="325">
        <f>N54-'110'!N49</f>
        <v>192</v>
      </c>
      <c r="O55" s="209">
        <f>SUM(C55:N55)</f>
        <v>1248</v>
      </c>
    </row>
    <row r="56" spans="1:15">
      <c r="A56" s="200"/>
      <c r="B56" s="195" t="s">
        <v>139</v>
      </c>
      <c r="C56" s="218">
        <v>7392</v>
      </c>
      <c r="D56" s="218">
        <v>8008</v>
      </c>
      <c r="E56" s="210">
        <v>5459</v>
      </c>
      <c r="F56" s="210">
        <v>7140</v>
      </c>
      <c r="G56" s="210">
        <v>9239</v>
      </c>
      <c r="H56" s="210">
        <v>8974</v>
      </c>
      <c r="I56" s="210">
        <v>7392</v>
      </c>
      <c r="J56" s="210">
        <v>10846</v>
      </c>
      <c r="K56" s="210">
        <v>8404</v>
      </c>
      <c r="L56" s="210">
        <v>5748</v>
      </c>
      <c r="M56" s="210">
        <v>8367</v>
      </c>
      <c r="N56" s="210">
        <v>10138</v>
      </c>
      <c r="O56" s="209">
        <f t="shared" si="10"/>
        <v>97107</v>
      </c>
    </row>
    <row r="57" spans="1:15">
      <c r="A57" s="200"/>
      <c r="B57" s="195" t="s">
        <v>629</v>
      </c>
      <c r="C57" s="318">
        <v>88</v>
      </c>
      <c r="D57" s="318">
        <v>82</v>
      </c>
      <c r="E57" s="315">
        <v>64</v>
      </c>
      <c r="F57" s="315">
        <v>85</v>
      </c>
      <c r="G57" s="315">
        <v>110</v>
      </c>
      <c r="H57" s="315">
        <v>107</v>
      </c>
      <c r="I57" s="315">
        <v>88</v>
      </c>
      <c r="J57" s="315">
        <v>129</v>
      </c>
      <c r="K57" s="315">
        <v>100</v>
      </c>
      <c r="L57" s="315">
        <v>68</v>
      </c>
      <c r="M57" s="315">
        <v>100</v>
      </c>
      <c r="N57" s="315">
        <v>121</v>
      </c>
      <c r="O57" s="316">
        <f t="shared" si="10"/>
        <v>1142</v>
      </c>
    </row>
    <row r="58" spans="1:15">
      <c r="A58" s="196" t="s">
        <v>191</v>
      </c>
      <c r="B58" s="197" t="s">
        <v>138</v>
      </c>
      <c r="C58" s="213">
        <v>5486</v>
      </c>
      <c r="D58" s="213">
        <v>5839</v>
      </c>
      <c r="E58" s="213">
        <v>6424</v>
      </c>
      <c r="F58" s="213">
        <v>5555</v>
      </c>
      <c r="G58" s="214">
        <v>6302</v>
      </c>
      <c r="H58" s="214">
        <v>6507</v>
      </c>
      <c r="I58" s="214">
        <v>6568</v>
      </c>
      <c r="J58" s="214">
        <v>7107</v>
      </c>
      <c r="K58" s="214">
        <v>7349</v>
      </c>
      <c r="L58" s="214">
        <v>7661</v>
      </c>
      <c r="M58" s="214">
        <v>5346</v>
      </c>
      <c r="N58" s="214">
        <v>6461</v>
      </c>
      <c r="O58" s="213">
        <f t="shared" si="10"/>
        <v>76605</v>
      </c>
    </row>
    <row r="59" spans="1:15">
      <c r="A59" s="199" t="s">
        <v>155</v>
      </c>
      <c r="B59" s="329" t="s">
        <v>671</v>
      </c>
      <c r="C59" s="307">
        <f>C58-'110'!C52</f>
        <v>882</v>
      </c>
      <c r="D59" s="307">
        <f>D58-'110'!D52</f>
        <v>574</v>
      </c>
      <c r="E59" s="307">
        <f>E58-'110'!E52</f>
        <v>749</v>
      </c>
      <c r="F59" s="307">
        <f>F58-'110'!F52</f>
        <v>1477</v>
      </c>
      <c r="G59" s="307">
        <f>G58-'110'!G52</f>
        <v>1248</v>
      </c>
      <c r="H59" s="307">
        <f>H58-'110'!H52</f>
        <v>931</v>
      </c>
      <c r="I59" s="307">
        <f>I58-'110'!I52</f>
        <v>1465</v>
      </c>
      <c r="J59" s="307">
        <f>J58-'110'!J52</f>
        <v>1719</v>
      </c>
      <c r="K59" s="307">
        <f>K58-'110'!K52</f>
        <v>1864</v>
      </c>
      <c r="L59" s="307">
        <f>L58-'110'!L52</f>
        <v>2387</v>
      </c>
      <c r="M59" s="307">
        <f>M58-'110'!M52</f>
        <v>-890</v>
      </c>
      <c r="N59" s="307">
        <f>N58-'110'!N52</f>
        <v>899</v>
      </c>
      <c r="O59" s="213">
        <f>SUM(C59:N59)</f>
        <v>13305</v>
      </c>
    </row>
    <row r="60" spans="1:15">
      <c r="A60" s="199"/>
      <c r="B60" s="197" t="s">
        <v>139</v>
      </c>
      <c r="C60" s="219">
        <v>71192</v>
      </c>
      <c r="D60" s="219">
        <v>87505</v>
      </c>
      <c r="E60" s="214">
        <v>83851</v>
      </c>
      <c r="F60" s="214">
        <v>72066</v>
      </c>
      <c r="G60" s="214">
        <v>81514</v>
      </c>
      <c r="H60" s="214">
        <v>84108</v>
      </c>
      <c r="I60" s="214">
        <v>84879</v>
      </c>
      <c r="J60" s="214">
        <v>91698</v>
      </c>
      <c r="K60" s="214">
        <v>94759</v>
      </c>
      <c r="L60" s="214">
        <v>98707</v>
      </c>
      <c r="M60" s="214">
        <v>69422</v>
      </c>
      <c r="N60" s="214">
        <v>83527</v>
      </c>
      <c r="O60" s="213">
        <f t="shared" si="10"/>
        <v>1003228</v>
      </c>
    </row>
    <row r="61" spans="1:15">
      <c r="A61" s="199"/>
      <c r="B61" s="197" t="s">
        <v>629</v>
      </c>
      <c r="C61" s="318">
        <v>834</v>
      </c>
      <c r="D61" s="318">
        <v>888</v>
      </c>
      <c r="E61" s="315">
        <v>976</v>
      </c>
      <c r="F61" s="315">
        <v>844</v>
      </c>
      <c r="G61" s="315">
        <v>958</v>
      </c>
      <c r="H61" s="315">
        <v>989</v>
      </c>
      <c r="I61" s="315">
        <v>998</v>
      </c>
      <c r="J61" s="315">
        <v>1080</v>
      </c>
      <c r="K61" s="315">
        <v>1117</v>
      </c>
      <c r="L61" s="315">
        <v>1164</v>
      </c>
      <c r="M61" s="315">
        <v>813</v>
      </c>
      <c r="N61" s="315">
        <v>982</v>
      </c>
      <c r="O61" s="316">
        <f t="shared" si="10"/>
        <v>11643</v>
      </c>
    </row>
    <row r="62" spans="1:15">
      <c r="A62" s="192" t="s">
        <v>192</v>
      </c>
      <c r="B62" s="195" t="s">
        <v>138</v>
      </c>
      <c r="C62" s="209">
        <v>262</v>
      </c>
      <c r="D62" s="209">
        <v>250</v>
      </c>
      <c r="E62" s="209">
        <v>239</v>
      </c>
      <c r="F62" s="209">
        <v>389</v>
      </c>
      <c r="G62" s="210">
        <v>317</v>
      </c>
      <c r="H62" s="210">
        <v>283</v>
      </c>
      <c r="I62" s="210">
        <v>320</v>
      </c>
      <c r="J62" s="210">
        <v>556</v>
      </c>
      <c r="K62" s="210">
        <v>626</v>
      </c>
      <c r="L62" s="210">
        <v>691</v>
      </c>
      <c r="M62" s="210">
        <v>709</v>
      </c>
      <c r="N62" s="210">
        <v>649</v>
      </c>
      <c r="O62" s="209">
        <f t="shared" si="10"/>
        <v>5291</v>
      </c>
    </row>
    <row r="63" spans="1:15">
      <c r="A63" s="326" t="s">
        <v>673</v>
      </c>
      <c r="B63" s="328" t="s">
        <v>671</v>
      </c>
      <c r="C63" s="297">
        <f>C62-'110'!C55</f>
        <v>-393</v>
      </c>
      <c r="D63" s="297">
        <f>D62-'110'!D55</f>
        <v>-291</v>
      </c>
      <c r="E63" s="297">
        <f>E62-'110'!E55</f>
        <v>-315</v>
      </c>
      <c r="F63" s="297">
        <f>F62-'110'!F55</f>
        <v>-91</v>
      </c>
      <c r="G63" s="297">
        <f>G62-'110'!G55</f>
        <v>-236</v>
      </c>
      <c r="H63" s="297">
        <f>H62-'110'!H55</f>
        <v>-435</v>
      </c>
      <c r="I63" s="297">
        <f>I62-'110'!I55</f>
        <v>57</v>
      </c>
      <c r="J63" s="297">
        <f>J62-'110'!J55</f>
        <v>457</v>
      </c>
      <c r="K63" s="297">
        <f>K62-'110'!K55</f>
        <v>555</v>
      </c>
      <c r="L63" s="297">
        <f>L62-'110'!L55</f>
        <v>485</v>
      </c>
      <c r="M63" s="297">
        <f>M62-'110'!M55</f>
        <v>262</v>
      </c>
      <c r="N63" s="297">
        <f>N62-'110'!N55</f>
        <v>300</v>
      </c>
      <c r="O63" s="209">
        <f>SUM(C63:N63)</f>
        <v>355</v>
      </c>
    </row>
    <row r="64" spans="1:15">
      <c r="A64" s="195"/>
      <c r="B64" s="195" t="s">
        <v>139</v>
      </c>
      <c r="C64" s="218">
        <v>3395</v>
      </c>
      <c r="D64" s="218">
        <v>3751</v>
      </c>
      <c r="E64" s="210">
        <v>3134</v>
      </c>
      <c r="F64" s="210">
        <v>5002</v>
      </c>
      <c r="G64" s="210">
        <v>4091</v>
      </c>
      <c r="H64" s="210">
        <v>3662</v>
      </c>
      <c r="I64" s="210">
        <v>4129</v>
      </c>
      <c r="J64" s="210">
        <v>7114</v>
      </c>
      <c r="K64" s="210">
        <v>8000</v>
      </c>
      <c r="L64" s="210">
        <v>8822</v>
      </c>
      <c r="M64" s="210">
        <v>9050</v>
      </c>
      <c r="N64" s="210">
        <v>8291</v>
      </c>
      <c r="O64" s="209">
        <f t="shared" si="10"/>
        <v>68441</v>
      </c>
    </row>
    <row r="65" spans="1:15">
      <c r="A65" s="206"/>
      <c r="B65" s="195" t="s">
        <v>629</v>
      </c>
      <c r="C65" s="318">
        <v>40</v>
      </c>
      <c r="D65" s="318">
        <v>38</v>
      </c>
      <c r="E65" s="315">
        <v>36</v>
      </c>
      <c r="F65" s="315">
        <v>59</v>
      </c>
      <c r="G65" s="315">
        <v>48</v>
      </c>
      <c r="H65" s="315">
        <v>43</v>
      </c>
      <c r="I65" s="315">
        <v>49</v>
      </c>
      <c r="J65" s="315">
        <v>85</v>
      </c>
      <c r="K65" s="315">
        <v>95</v>
      </c>
      <c r="L65" s="315">
        <v>105</v>
      </c>
      <c r="M65" s="315">
        <v>108</v>
      </c>
      <c r="N65" s="315">
        <v>99</v>
      </c>
      <c r="O65" s="316">
        <f t="shared" si="10"/>
        <v>805</v>
      </c>
    </row>
    <row r="66" spans="1:15">
      <c r="A66" s="196" t="s">
        <v>694</v>
      </c>
      <c r="B66" s="197" t="s">
        <v>138</v>
      </c>
      <c r="C66" s="213"/>
      <c r="D66" s="213"/>
      <c r="E66" s="213"/>
      <c r="F66" s="213"/>
      <c r="G66" s="214"/>
      <c r="H66" s="214"/>
      <c r="I66" s="214"/>
      <c r="J66" s="214"/>
      <c r="K66" s="214"/>
      <c r="L66" s="214"/>
      <c r="M66" s="214">
        <v>230</v>
      </c>
      <c r="N66" s="214">
        <v>290</v>
      </c>
      <c r="O66" s="213">
        <f t="shared" ref="O66" si="11">SUM(C66:N66)</f>
        <v>520</v>
      </c>
    </row>
    <row r="67" spans="1:15">
      <c r="A67" s="199" t="s">
        <v>695</v>
      </c>
      <c r="B67" s="329" t="s">
        <v>671</v>
      </c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214"/>
      <c r="N67" s="214"/>
      <c r="O67" s="213">
        <f>SUM(C67:N67)</f>
        <v>0</v>
      </c>
    </row>
    <row r="68" spans="1:15">
      <c r="A68" s="199"/>
      <c r="B68" s="197" t="s">
        <v>139</v>
      </c>
      <c r="C68" s="219"/>
      <c r="D68" s="219"/>
      <c r="E68" s="214"/>
      <c r="F68" s="214"/>
      <c r="G68" s="214"/>
      <c r="H68" s="214"/>
      <c r="I68" s="214"/>
      <c r="J68" s="214"/>
      <c r="K68" s="214"/>
      <c r="L68" s="214"/>
      <c r="M68" s="214">
        <v>2865</v>
      </c>
      <c r="N68" s="214">
        <v>3750</v>
      </c>
      <c r="O68" s="213">
        <f t="shared" ref="O68:O69" si="12">SUM(C68:N68)</f>
        <v>6615</v>
      </c>
    </row>
    <row r="69" spans="1:15">
      <c r="A69" s="199"/>
      <c r="B69" s="197" t="s">
        <v>629</v>
      </c>
      <c r="C69" s="318"/>
      <c r="D69" s="318"/>
      <c r="E69" s="315"/>
      <c r="F69" s="315"/>
      <c r="G69" s="315"/>
      <c r="H69" s="315"/>
      <c r="I69" s="315"/>
      <c r="J69" s="315"/>
      <c r="K69" s="315"/>
      <c r="L69" s="315"/>
      <c r="M69" s="315">
        <v>35</v>
      </c>
      <c r="N69" s="315">
        <v>44</v>
      </c>
      <c r="O69" s="316">
        <f t="shared" si="12"/>
        <v>79</v>
      </c>
    </row>
    <row r="70" spans="1:15">
      <c r="A70" s="366" t="s">
        <v>389</v>
      </c>
      <c r="B70" s="198" t="s">
        <v>208</v>
      </c>
      <c r="C70" s="220">
        <f>SUM(C34,C38,C42,C46,C50,C54,C58,C62,C66)</f>
        <v>47988</v>
      </c>
      <c r="D70" s="220">
        <f>SUM(D34,D38,D42,D46,D50,D54,D58,D62,D66)</f>
        <v>45410</v>
      </c>
      <c r="E70" s="220">
        <f>SUM(E34,E38,E42,E46,E50,E54,E58,E62,E66)</f>
        <v>38218</v>
      </c>
      <c r="F70" s="220">
        <f t="shared" ref="F70:N70" si="13">SUM(F34,F38,F42,F46,F50,F54,F58,F62,F66)</f>
        <v>43555</v>
      </c>
      <c r="G70" s="220">
        <f t="shared" si="13"/>
        <v>45908</v>
      </c>
      <c r="H70" s="220">
        <f t="shared" si="13"/>
        <v>47036</v>
      </c>
      <c r="I70" s="220">
        <f t="shared" si="13"/>
        <v>43792</v>
      </c>
      <c r="J70" s="220">
        <f t="shared" si="13"/>
        <v>53466</v>
      </c>
      <c r="K70" s="220">
        <f t="shared" si="13"/>
        <v>40946</v>
      </c>
      <c r="L70" s="220">
        <f t="shared" si="13"/>
        <v>44903</v>
      </c>
      <c r="M70" s="220">
        <f t="shared" si="13"/>
        <v>52228</v>
      </c>
      <c r="N70" s="220">
        <f t="shared" si="13"/>
        <v>62436</v>
      </c>
      <c r="O70" s="229">
        <f>SUM(C70:N70)</f>
        <v>565886</v>
      </c>
    </row>
    <row r="71" spans="1:15">
      <c r="A71" s="367"/>
      <c r="B71" s="198" t="s">
        <v>209</v>
      </c>
      <c r="C71" s="220">
        <f>SUM(C36,C40,C44,C48,C52,C56,C60,C64,C68)</f>
        <v>618707</v>
      </c>
      <c r="D71" s="220">
        <f t="shared" ref="D71:N71" si="14">SUM(D36,D40,D44,D48,D52,D56,D60,D64,D68)</f>
        <v>678237</v>
      </c>
      <c r="E71" s="220">
        <f t="shared" si="14"/>
        <v>499835</v>
      </c>
      <c r="F71" s="220">
        <f t="shared" si="14"/>
        <v>562634</v>
      </c>
      <c r="G71" s="220">
        <f t="shared" si="14"/>
        <v>592400</v>
      </c>
      <c r="H71" s="220">
        <f t="shared" si="14"/>
        <v>606667</v>
      </c>
      <c r="I71" s="220">
        <f t="shared" si="14"/>
        <v>565630</v>
      </c>
      <c r="J71" s="220">
        <f t="shared" si="14"/>
        <v>688007</v>
      </c>
      <c r="K71" s="220">
        <f t="shared" si="14"/>
        <v>529629</v>
      </c>
      <c r="L71" s="220">
        <f t="shared" si="14"/>
        <v>579685</v>
      </c>
      <c r="M71" s="220">
        <f t="shared" si="14"/>
        <v>672302</v>
      </c>
      <c r="N71" s="220">
        <f t="shared" si="14"/>
        <v>801558</v>
      </c>
      <c r="O71" s="229">
        <f>SUM(C71:N71)</f>
        <v>7395291</v>
      </c>
    </row>
    <row r="72" spans="1:15">
      <c r="A72" s="377" t="s">
        <v>578</v>
      </c>
      <c r="B72" s="378"/>
      <c r="C72" s="287" t="s">
        <v>579</v>
      </c>
      <c r="D72" s="309" t="s">
        <v>582</v>
      </c>
      <c r="E72" s="309" t="s">
        <v>585</v>
      </c>
      <c r="F72" s="309" t="s">
        <v>589</v>
      </c>
      <c r="G72" s="309" t="s">
        <v>592</v>
      </c>
      <c r="H72" s="309" t="s">
        <v>597</v>
      </c>
      <c r="I72" s="309" t="s">
        <v>602</v>
      </c>
      <c r="J72" s="309" t="s">
        <v>605</v>
      </c>
      <c r="K72" s="309" t="s">
        <v>606</v>
      </c>
      <c r="L72" s="221" t="s">
        <v>567</v>
      </c>
      <c r="M72" s="221" t="s">
        <v>571</v>
      </c>
      <c r="N72" s="221" t="s">
        <v>574</v>
      </c>
      <c r="O72" s="211"/>
    </row>
    <row r="73" spans="1:15">
      <c r="A73" s="368" t="s">
        <v>390</v>
      </c>
      <c r="B73" s="195" t="s">
        <v>140</v>
      </c>
      <c r="C73" s="222">
        <v>179.23</v>
      </c>
      <c r="D73" s="223">
        <v>94.12</v>
      </c>
      <c r="E73" s="223">
        <v>118.79</v>
      </c>
      <c r="F73" s="223">
        <v>63.63</v>
      </c>
      <c r="G73" s="222">
        <v>60.61</v>
      </c>
      <c r="H73" s="223">
        <v>119.05</v>
      </c>
      <c r="I73" s="223">
        <v>90.65</v>
      </c>
      <c r="J73" s="223">
        <v>111.08</v>
      </c>
      <c r="K73" s="223">
        <v>121.06</v>
      </c>
      <c r="L73" s="223">
        <v>149.71</v>
      </c>
      <c r="M73" s="223">
        <v>126.2</v>
      </c>
      <c r="N73" s="222">
        <v>96.49</v>
      </c>
      <c r="O73" s="225">
        <f t="shared" ref="O73:O80" si="15">SUM(C73:N73)</f>
        <v>1330.6200000000001</v>
      </c>
    </row>
    <row r="74" spans="1:15">
      <c r="A74" s="383"/>
      <c r="B74" s="328" t="s">
        <v>671</v>
      </c>
      <c r="C74" s="331">
        <f>C73-'110'!C61</f>
        <v>-10.77000000000001</v>
      </c>
      <c r="D74" s="331">
        <f>D73-'110'!D61</f>
        <v>34.120000000000005</v>
      </c>
      <c r="E74" s="331">
        <f>E73-'110'!E61</f>
        <v>-31.159999999999982</v>
      </c>
      <c r="F74" s="331">
        <f>F73-'110'!F61</f>
        <v>-21.369999999999997</v>
      </c>
      <c r="G74" s="331">
        <f>G73-'110'!G61</f>
        <v>-19.39</v>
      </c>
      <c r="H74" s="331">
        <f>H73-'110'!H61</f>
        <v>66.47999999999999</v>
      </c>
      <c r="I74" s="331">
        <f>I73-'110'!I61</f>
        <v>30.650000000000006</v>
      </c>
      <c r="J74" s="331">
        <f>J73-'110'!J61</f>
        <v>51.08</v>
      </c>
      <c r="K74" s="331">
        <f>K73-'110'!K61</f>
        <v>31.060000000000002</v>
      </c>
      <c r="L74" s="331">
        <f>L73-'110'!L61</f>
        <v>28.050000000000011</v>
      </c>
      <c r="M74" s="331">
        <f>M73-'110'!M61</f>
        <v>4.6599999999999966</v>
      </c>
      <c r="N74" s="331">
        <f>N73-'110'!N61</f>
        <v>9.7099999999999937</v>
      </c>
      <c r="O74" s="225"/>
    </row>
    <row r="75" spans="1:15">
      <c r="A75" s="369"/>
      <c r="B75" s="195" t="s">
        <v>141</v>
      </c>
      <c r="C75" s="218">
        <v>4715</v>
      </c>
      <c r="D75" s="218">
        <v>2744</v>
      </c>
      <c r="E75" s="218">
        <v>3679</v>
      </c>
      <c r="F75" s="218">
        <v>1930</v>
      </c>
      <c r="G75" s="210">
        <v>1809</v>
      </c>
      <c r="H75" s="218">
        <v>3513</v>
      </c>
      <c r="I75" s="218">
        <v>2655</v>
      </c>
      <c r="J75" s="218">
        <v>3241</v>
      </c>
      <c r="K75" s="218">
        <v>3477</v>
      </c>
      <c r="L75" s="218">
        <v>4296</v>
      </c>
      <c r="M75" s="218">
        <v>3621</v>
      </c>
      <c r="N75" s="210">
        <v>2769</v>
      </c>
      <c r="O75" s="225">
        <f t="shared" si="15"/>
        <v>38449</v>
      </c>
    </row>
    <row r="76" spans="1:15">
      <c r="A76" s="370" t="s">
        <v>11</v>
      </c>
      <c r="B76" s="195" t="s">
        <v>140</v>
      </c>
      <c r="C76" s="222">
        <v>75.739999999999995</v>
      </c>
      <c r="D76" s="223">
        <v>0</v>
      </c>
      <c r="E76" s="223">
        <v>0</v>
      </c>
      <c r="F76" s="223">
        <v>76.06</v>
      </c>
      <c r="G76" s="222">
        <v>0</v>
      </c>
      <c r="H76" s="223">
        <v>0</v>
      </c>
      <c r="I76" s="222">
        <v>0</v>
      </c>
      <c r="J76" s="223">
        <v>46.62</v>
      </c>
      <c r="K76" s="223">
        <v>55.28</v>
      </c>
      <c r="L76" s="223">
        <v>74.290000000000006</v>
      </c>
      <c r="M76" s="223">
        <v>65.3</v>
      </c>
      <c r="N76" s="222">
        <v>0</v>
      </c>
      <c r="O76" s="225">
        <f t="shared" si="15"/>
        <v>393.29</v>
      </c>
    </row>
    <row r="77" spans="1:15">
      <c r="A77" s="382"/>
      <c r="B77" s="328" t="s">
        <v>671</v>
      </c>
      <c r="C77" s="331">
        <f>C76-'110'!C63</f>
        <v>-67.709999999999994</v>
      </c>
      <c r="D77" s="331">
        <f>D76-'110'!D63</f>
        <v>0</v>
      </c>
      <c r="E77" s="331">
        <f>E76-'110'!E63</f>
        <v>-78.38</v>
      </c>
      <c r="F77" s="331">
        <f>F76-'110'!F63</f>
        <v>76.06</v>
      </c>
      <c r="G77" s="331">
        <f>G76-'110'!G63</f>
        <v>0</v>
      </c>
      <c r="H77" s="331">
        <f>H76-'110'!H63</f>
        <v>0</v>
      </c>
      <c r="I77" s="331">
        <f>I76-'110'!I63</f>
        <v>-66.3</v>
      </c>
      <c r="J77" s="331">
        <f>J76-'110'!J63</f>
        <v>46.62</v>
      </c>
      <c r="K77" s="331">
        <f>K76-'110'!K63</f>
        <v>55.28</v>
      </c>
      <c r="L77" s="331">
        <f>L76-'110'!L63</f>
        <v>-4.289999999999992</v>
      </c>
      <c r="M77" s="331">
        <f>M76-'110'!M63</f>
        <v>18.129999999999995</v>
      </c>
      <c r="N77" s="331">
        <f>N76-'110'!N63</f>
        <v>-62.09</v>
      </c>
      <c r="O77" s="225"/>
    </row>
    <row r="78" spans="1:15">
      <c r="A78" s="369"/>
      <c r="B78" s="195" t="s">
        <v>141</v>
      </c>
      <c r="C78" s="218">
        <v>1807</v>
      </c>
      <c r="D78" s="218">
        <v>0</v>
      </c>
      <c r="E78" s="218">
        <v>0</v>
      </c>
      <c r="F78" s="218">
        <v>2080</v>
      </c>
      <c r="G78" s="210">
        <v>0</v>
      </c>
      <c r="H78" s="218">
        <v>0</v>
      </c>
      <c r="I78" s="210">
        <v>0</v>
      </c>
      <c r="J78" s="218">
        <v>1214</v>
      </c>
      <c r="K78" s="218">
        <v>1418</v>
      </c>
      <c r="L78" s="218">
        <v>1891</v>
      </c>
      <c r="M78" s="218">
        <v>1668</v>
      </c>
      <c r="N78" s="210">
        <v>0</v>
      </c>
      <c r="O78" s="225">
        <f t="shared" si="15"/>
        <v>10078</v>
      </c>
    </row>
    <row r="79" spans="1:15">
      <c r="A79" s="375" t="s">
        <v>389</v>
      </c>
      <c r="B79" s="198" t="s">
        <v>210</v>
      </c>
      <c r="C79" s="224">
        <f>C73+C76</f>
        <v>254.96999999999997</v>
      </c>
      <c r="D79" s="224">
        <f t="shared" ref="D79:N79" si="16">D73+D76</f>
        <v>94.12</v>
      </c>
      <c r="E79" s="224">
        <f t="shared" si="16"/>
        <v>118.79</v>
      </c>
      <c r="F79" s="224">
        <f t="shared" si="16"/>
        <v>139.69</v>
      </c>
      <c r="G79" s="224">
        <f t="shared" si="16"/>
        <v>60.61</v>
      </c>
      <c r="H79" s="224">
        <f t="shared" si="16"/>
        <v>119.05</v>
      </c>
      <c r="I79" s="224">
        <f t="shared" si="16"/>
        <v>90.65</v>
      </c>
      <c r="J79" s="224">
        <f t="shared" si="16"/>
        <v>157.69999999999999</v>
      </c>
      <c r="K79" s="224">
        <f t="shared" si="16"/>
        <v>176.34</v>
      </c>
      <c r="L79" s="224">
        <f t="shared" si="16"/>
        <v>224</v>
      </c>
      <c r="M79" s="224">
        <f t="shared" si="16"/>
        <v>191.5</v>
      </c>
      <c r="N79" s="224">
        <f t="shared" si="16"/>
        <v>96.49</v>
      </c>
      <c r="O79" s="234">
        <f t="shared" si="15"/>
        <v>1723.9099999999999</v>
      </c>
    </row>
    <row r="80" spans="1:15">
      <c r="A80" s="376"/>
      <c r="B80" s="198" t="s">
        <v>211</v>
      </c>
      <c r="C80" s="220">
        <f>C75+C78</f>
        <v>6522</v>
      </c>
      <c r="D80" s="220">
        <f t="shared" ref="D80:N80" si="17">D75+D78</f>
        <v>2744</v>
      </c>
      <c r="E80" s="220">
        <f t="shared" si="17"/>
        <v>3679</v>
      </c>
      <c r="F80" s="220">
        <f t="shared" si="17"/>
        <v>4010</v>
      </c>
      <c r="G80" s="220">
        <f t="shared" si="17"/>
        <v>1809</v>
      </c>
      <c r="H80" s="220">
        <f t="shared" si="17"/>
        <v>3513</v>
      </c>
      <c r="I80" s="220">
        <f t="shared" si="17"/>
        <v>2655</v>
      </c>
      <c r="J80" s="220">
        <f t="shared" si="17"/>
        <v>4455</v>
      </c>
      <c r="K80" s="220">
        <f t="shared" si="17"/>
        <v>4895</v>
      </c>
      <c r="L80" s="220">
        <f t="shared" si="17"/>
        <v>6187</v>
      </c>
      <c r="M80" s="220">
        <f t="shared" si="17"/>
        <v>5289</v>
      </c>
      <c r="N80" s="220">
        <f t="shared" si="17"/>
        <v>2769</v>
      </c>
      <c r="O80" s="229">
        <f t="shared" si="15"/>
        <v>48527</v>
      </c>
    </row>
    <row r="81" spans="1:15">
      <c r="A81" s="377" t="s">
        <v>594</v>
      </c>
      <c r="B81" s="378"/>
      <c r="C81" s="230" t="s">
        <v>539</v>
      </c>
      <c r="D81" s="230" t="s">
        <v>679</v>
      </c>
      <c r="E81" s="286" t="s">
        <v>681</v>
      </c>
      <c r="F81" s="286" t="s">
        <v>683</v>
      </c>
      <c r="G81" s="286" t="s">
        <v>685</v>
      </c>
      <c r="H81" s="286" t="s">
        <v>686</v>
      </c>
      <c r="I81" s="286" t="s">
        <v>689</v>
      </c>
      <c r="J81" s="286" t="s">
        <v>690</v>
      </c>
      <c r="K81" s="286" t="s">
        <v>692</v>
      </c>
      <c r="L81" s="286" t="s">
        <v>697</v>
      </c>
      <c r="M81" s="286" t="s">
        <v>696</v>
      </c>
      <c r="N81" s="286" t="s">
        <v>699</v>
      </c>
      <c r="O81" s="211"/>
    </row>
    <row r="82" spans="1:15">
      <c r="A82" s="371" t="s">
        <v>12</v>
      </c>
      <c r="B82" s="197" t="s">
        <v>138</v>
      </c>
      <c r="C82" s="219">
        <v>5206</v>
      </c>
      <c r="D82" s="219">
        <v>5345</v>
      </c>
      <c r="E82" s="214">
        <v>2987</v>
      </c>
      <c r="F82" s="214">
        <v>5965</v>
      </c>
      <c r="G82" s="214">
        <v>2922</v>
      </c>
      <c r="H82" s="214">
        <v>3150</v>
      </c>
      <c r="I82" s="214">
        <v>1645</v>
      </c>
      <c r="J82" s="214">
        <v>854</v>
      </c>
      <c r="K82" s="214">
        <v>851</v>
      </c>
      <c r="L82" s="214">
        <v>1922</v>
      </c>
      <c r="M82" s="214">
        <v>3371</v>
      </c>
      <c r="N82" s="214">
        <v>4296</v>
      </c>
      <c r="O82" s="213">
        <f t="shared" ref="O82" si="18">SUM(C82:N82)</f>
        <v>38514</v>
      </c>
    </row>
    <row r="83" spans="1:15">
      <c r="A83" s="384"/>
      <c r="B83" s="330" t="s">
        <v>677</v>
      </c>
      <c r="C83" s="324">
        <f>C82-'110'!C68</f>
        <v>-37</v>
      </c>
      <c r="D83" s="324">
        <f>D82-'110'!D68</f>
        <v>865</v>
      </c>
      <c r="E83" s="324">
        <f>E82-'110'!E68</f>
        <v>725</v>
      </c>
      <c r="F83" s="324">
        <f>F82-'110'!F68</f>
        <v>1109</v>
      </c>
      <c r="G83" s="324">
        <f>G82-'110'!G68</f>
        <v>-1009</v>
      </c>
      <c r="H83" s="324">
        <f>H82-'110'!H68</f>
        <v>617</v>
      </c>
      <c r="I83" s="324">
        <f>I82-'110'!I68</f>
        <v>374</v>
      </c>
      <c r="J83" s="324">
        <f>J82-'110'!J68</f>
        <v>681</v>
      </c>
      <c r="K83" s="324">
        <f>K82-'110'!K68</f>
        <v>850</v>
      </c>
      <c r="L83" s="324">
        <f>L82-'110'!L68</f>
        <v>1388</v>
      </c>
      <c r="M83" s="324">
        <f>M82-'110'!M68</f>
        <v>833</v>
      </c>
      <c r="N83" s="324">
        <f>N82-'110'!N68</f>
        <v>-358</v>
      </c>
      <c r="O83" s="213">
        <f t="shared" ref="O83:O95" si="19">SUM(C83:N83)</f>
        <v>6038</v>
      </c>
    </row>
    <row r="84" spans="1:15">
      <c r="A84" s="369"/>
      <c r="B84" s="197" t="s">
        <v>13</v>
      </c>
      <c r="C84" s="219">
        <v>58247</v>
      </c>
      <c r="D84" s="219">
        <v>59797</v>
      </c>
      <c r="E84" s="214">
        <v>33505</v>
      </c>
      <c r="F84" s="214">
        <v>66710</v>
      </c>
      <c r="G84" s="214">
        <v>32780</v>
      </c>
      <c r="H84" s="214">
        <v>35323</v>
      </c>
      <c r="I84" s="214">
        <v>18207</v>
      </c>
      <c r="J84" s="214">
        <v>9722</v>
      </c>
      <c r="K84" s="214">
        <v>9689</v>
      </c>
      <c r="L84" s="214">
        <v>21630</v>
      </c>
      <c r="M84" s="214">
        <v>37787</v>
      </c>
      <c r="N84" s="214">
        <v>48100</v>
      </c>
      <c r="O84" s="213">
        <f t="shared" si="19"/>
        <v>431497</v>
      </c>
    </row>
    <row r="85" spans="1:15">
      <c r="A85" s="370" t="s">
        <v>14</v>
      </c>
      <c r="B85" s="195" t="s">
        <v>138</v>
      </c>
      <c r="C85" s="218">
        <v>6239</v>
      </c>
      <c r="D85" s="218">
        <v>6271</v>
      </c>
      <c r="E85" s="210">
        <v>3533</v>
      </c>
      <c r="F85" s="210">
        <v>7049</v>
      </c>
      <c r="G85" s="210">
        <v>4075</v>
      </c>
      <c r="H85" s="210">
        <v>4360</v>
      </c>
      <c r="I85" s="210">
        <v>2317</v>
      </c>
      <c r="J85" s="210">
        <v>925</v>
      </c>
      <c r="K85" s="210">
        <v>933</v>
      </c>
      <c r="L85" s="210">
        <v>3204</v>
      </c>
      <c r="M85" s="210">
        <v>4584</v>
      </c>
      <c r="N85" s="210">
        <v>4682</v>
      </c>
      <c r="O85" s="209">
        <f t="shared" si="19"/>
        <v>48172</v>
      </c>
    </row>
    <row r="86" spans="1:15">
      <c r="A86" s="382"/>
      <c r="B86" s="328" t="s">
        <v>671</v>
      </c>
      <c r="C86" s="325">
        <f>C85-'110'!C70</f>
        <v>-591</v>
      </c>
      <c r="D86" s="325">
        <f>D85-'110'!D70</f>
        <v>783</v>
      </c>
      <c r="E86" s="325">
        <f>E85-'110'!E70</f>
        <v>238</v>
      </c>
      <c r="F86" s="325">
        <f>F85-'110'!F70</f>
        <v>1221</v>
      </c>
      <c r="G86" s="325">
        <f>G85-'110'!G70</f>
        <v>-848</v>
      </c>
      <c r="H86" s="325">
        <f>H85-'110'!H70</f>
        <v>1266</v>
      </c>
      <c r="I86" s="325">
        <f>I85-'110'!I70</f>
        <v>482</v>
      </c>
      <c r="J86" s="325">
        <f>J85-'110'!J70</f>
        <v>-746</v>
      </c>
      <c r="K86" s="325">
        <f>K85-'110'!K70</f>
        <v>-125</v>
      </c>
      <c r="L86" s="325">
        <f>L85-'110'!L70</f>
        <v>2101</v>
      </c>
      <c r="M86" s="325">
        <f>M85-'110'!M70</f>
        <v>1620</v>
      </c>
      <c r="N86" s="325">
        <f>N85-'110'!N70</f>
        <v>-984</v>
      </c>
      <c r="O86" s="209">
        <f t="shared" si="19"/>
        <v>4417</v>
      </c>
    </row>
    <row r="87" spans="1:15">
      <c r="A87" s="369"/>
      <c r="B87" s="195" t="s">
        <v>13</v>
      </c>
      <c r="C87" s="218">
        <v>69765</v>
      </c>
      <c r="D87" s="218">
        <v>70122</v>
      </c>
      <c r="E87" s="210">
        <v>39593</v>
      </c>
      <c r="F87" s="210">
        <v>78796</v>
      </c>
      <c r="G87" s="210">
        <v>45636</v>
      </c>
      <c r="H87" s="210">
        <v>48814</v>
      </c>
      <c r="I87" s="210">
        <v>26035</v>
      </c>
      <c r="J87" s="210">
        <v>10514</v>
      </c>
      <c r="K87" s="210">
        <v>10603</v>
      </c>
      <c r="L87" s="210">
        <v>35925</v>
      </c>
      <c r="M87" s="210">
        <v>51312</v>
      </c>
      <c r="N87" s="210">
        <v>63554</v>
      </c>
      <c r="O87" s="209">
        <f t="shared" si="19"/>
        <v>550669</v>
      </c>
    </row>
    <row r="88" spans="1:15">
      <c r="A88" s="371" t="s">
        <v>393</v>
      </c>
      <c r="B88" s="197" t="s">
        <v>138</v>
      </c>
      <c r="C88" s="219">
        <v>7796</v>
      </c>
      <c r="D88" s="219">
        <v>8199</v>
      </c>
      <c r="E88" s="214">
        <v>6096</v>
      </c>
      <c r="F88" s="214">
        <v>8284</v>
      </c>
      <c r="G88" s="214">
        <v>5192</v>
      </c>
      <c r="H88" s="214">
        <v>5595</v>
      </c>
      <c r="I88" s="214">
        <v>3245</v>
      </c>
      <c r="J88" s="214">
        <v>0</v>
      </c>
      <c r="K88" s="214">
        <v>196</v>
      </c>
      <c r="L88" s="214">
        <v>2807</v>
      </c>
      <c r="M88" s="214">
        <v>4531</v>
      </c>
      <c r="N88" s="214">
        <v>5320</v>
      </c>
      <c r="O88" s="213">
        <f t="shared" si="19"/>
        <v>57261</v>
      </c>
    </row>
    <row r="89" spans="1:15">
      <c r="A89" s="384"/>
      <c r="B89" s="329" t="s">
        <v>671</v>
      </c>
      <c r="C89" s="324">
        <f>C88-'110'!C72</f>
        <v>-1441</v>
      </c>
      <c r="D89" s="324">
        <f>D88-'110'!D72</f>
        <v>-1021</v>
      </c>
      <c r="E89" s="324">
        <f>E88-'110'!E72</f>
        <v>-372</v>
      </c>
      <c r="F89" s="324">
        <f>F88-'110'!F72</f>
        <v>-963</v>
      </c>
      <c r="G89" s="324">
        <f>G88-'110'!G72</f>
        <v>-1705</v>
      </c>
      <c r="H89" s="324">
        <f>H88-'110'!H72</f>
        <v>1238</v>
      </c>
      <c r="I89" s="324">
        <f>I88-'110'!I72</f>
        <v>98</v>
      </c>
      <c r="J89" s="324">
        <f>J88-'110'!J72</f>
        <v>-2074</v>
      </c>
      <c r="K89" s="324">
        <f>K88-'110'!K72</f>
        <v>-2350</v>
      </c>
      <c r="L89" s="324">
        <f>L88-'110'!L72</f>
        <v>422</v>
      </c>
      <c r="M89" s="324">
        <f>M88-'110'!M72</f>
        <v>268</v>
      </c>
      <c r="N89" s="324">
        <f>N88-'110'!N72</f>
        <v>-1483</v>
      </c>
      <c r="O89" s="213">
        <f t="shared" si="19"/>
        <v>-9383</v>
      </c>
    </row>
    <row r="90" spans="1:15">
      <c r="A90" s="369"/>
      <c r="B90" s="197" t="s">
        <v>13</v>
      </c>
      <c r="C90" s="219">
        <v>87125</v>
      </c>
      <c r="D90" s="219">
        <v>91619</v>
      </c>
      <c r="E90" s="214">
        <v>68170</v>
      </c>
      <c r="F90" s="214">
        <v>92567</v>
      </c>
      <c r="G90" s="214">
        <v>58091</v>
      </c>
      <c r="H90" s="214">
        <v>62584</v>
      </c>
      <c r="I90" s="214">
        <v>36382</v>
      </c>
      <c r="J90" s="214">
        <v>200</v>
      </c>
      <c r="K90" s="214">
        <v>2385</v>
      </c>
      <c r="L90" s="214">
        <v>31498</v>
      </c>
      <c r="M90" s="214">
        <v>50721</v>
      </c>
      <c r="N90" s="214">
        <v>59518</v>
      </c>
      <c r="O90" s="213">
        <f t="shared" si="19"/>
        <v>640860</v>
      </c>
    </row>
    <row r="91" spans="1:15">
      <c r="A91" s="370" t="s">
        <v>15</v>
      </c>
      <c r="B91" s="195" t="s">
        <v>138</v>
      </c>
      <c r="C91" s="218">
        <v>3296</v>
      </c>
      <c r="D91" s="218">
        <v>3435</v>
      </c>
      <c r="E91" s="210">
        <v>1679</v>
      </c>
      <c r="F91" s="210">
        <v>3628</v>
      </c>
      <c r="G91" s="210">
        <v>1544</v>
      </c>
      <c r="H91" s="210">
        <v>1869</v>
      </c>
      <c r="I91" s="210">
        <v>860</v>
      </c>
      <c r="J91" s="210">
        <v>16</v>
      </c>
      <c r="K91" s="210">
        <v>95</v>
      </c>
      <c r="L91" s="210">
        <v>1526</v>
      </c>
      <c r="M91" s="210">
        <v>2500</v>
      </c>
      <c r="N91" s="210">
        <v>2912</v>
      </c>
      <c r="O91" s="209">
        <f t="shared" si="19"/>
        <v>23360</v>
      </c>
    </row>
    <row r="92" spans="1:15">
      <c r="A92" s="382"/>
      <c r="B92" s="328" t="s">
        <v>671</v>
      </c>
      <c r="C92" s="325">
        <f>C91-'110'!C74</f>
        <v>-488</v>
      </c>
      <c r="D92" s="325">
        <f>D91-'110'!D74</f>
        <v>-11</v>
      </c>
      <c r="E92" s="325">
        <f>E91-'110'!E74</f>
        <v>-110</v>
      </c>
      <c r="F92" s="325">
        <f>F91-'110'!F74</f>
        <v>-277</v>
      </c>
      <c r="G92" s="325">
        <f>G91-'110'!G74</f>
        <v>-1591</v>
      </c>
      <c r="H92" s="325">
        <f>H91-'110'!H74</f>
        <v>-46</v>
      </c>
      <c r="I92" s="325">
        <f>I91-'110'!I74</f>
        <v>-126</v>
      </c>
      <c r="J92" s="325">
        <f>J91-'110'!J74</f>
        <v>-278</v>
      </c>
      <c r="K92" s="325">
        <f>K91-'110'!K74</f>
        <v>0</v>
      </c>
      <c r="L92" s="325">
        <f>L91-'110'!L74</f>
        <v>697</v>
      </c>
      <c r="M92" s="325">
        <f>M91-'110'!M74</f>
        <v>790</v>
      </c>
      <c r="N92" s="325">
        <f>N91-'110'!N74</f>
        <v>-29</v>
      </c>
      <c r="O92" s="209">
        <f t="shared" si="19"/>
        <v>-1469</v>
      </c>
    </row>
    <row r="93" spans="1:15">
      <c r="A93" s="369"/>
      <c r="B93" s="195" t="s">
        <v>13</v>
      </c>
      <c r="C93" s="218">
        <v>36950</v>
      </c>
      <c r="D93" s="218">
        <v>38500</v>
      </c>
      <c r="E93" s="210">
        <v>18921</v>
      </c>
      <c r="F93" s="210">
        <v>40652</v>
      </c>
      <c r="G93" s="210">
        <v>17416</v>
      </c>
      <c r="H93" s="210">
        <v>21039</v>
      </c>
      <c r="I93" s="210">
        <v>9789</v>
      </c>
      <c r="J93" s="210">
        <v>378</v>
      </c>
      <c r="K93" s="210">
        <v>1259</v>
      </c>
      <c r="L93" s="210">
        <v>17215</v>
      </c>
      <c r="M93" s="210">
        <v>28075</v>
      </c>
      <c r="N93" s="210">
        <v>32669</v>
      </c>
      <c r="O93" s="209">
        <f t="shared" si="19"/>
        <v>262863</v>
      </c>
    </row>
    <row r="94" spans="1:15">
      <c r="A94" s="366" t="s">
        <v>389</v>
      </c>
      <c r="B94" s="198" t="s">
        <v>212</v>
      </c>
      <c r="C94" s="220">
        <f t="shared" ref="C94:N94" si="20">C82+C85+C88+C91</f>
        <v>22537</v>
      </c>
      <c r="D94" s="220">
        <f t="shared" si="20"/>
        <v>23250</v>
      </c>
      <c r="E94" s="220">
        <f t="shared" si="20"/>
        <v>14295</v>
      </c>
      <c r="F94" s="220">
        <f t="shared" si="20"/>
        <v>24926</v>
      </c>
      <c r="G94" s="220">
        <f t="shared" si="20"/>
        <v>13733</v>
      </c>
      <c r="H94" s="220">
        <f t="shared" si="20"/>
        <v>14974</v>
      </c>
      <c r="I94" s="220">
        <f t="shared" si="20"/>
        <v>8067</v>
      </c>
      <c r="J94" s="220">
        <f t="shared" si="20"/>
        <v>1795</v>
      </c>
      <c r="K94" s="220">
        <f t="shared" si="20"/>
        <v>2075</v>
      </c>
      <c r="L94" s="220">
        <f t="shared" si="20"/>
        <v>9459</v>
      </c>
      <c r="M94" s="220">
        <f t="shared" si="20"/>
        <v>14986</v>
      </c>
      <c r="N94" s="220">
        <f t="shared" si="20"/>
        <v>17210</v>
      </c>
      <c r="O94" s="229">
        <f t="shared" si="19"/>
        <v>167307</v>
      </c>
    </row>
    <row r="95" spans="1:15">
      <c r="A95" s="367"/>
      <c r="B95" s="198" t="s">
        <v>16</v>
      </c>
      <c r="C95" s="220">
        <f>C84+C87+C90+C93</f>
        <v>252087</v>
      </c>
      <c r="D95" s="220">
        <f t="shared" ref="D95:N95" si="21">D84+D87+D90+D93</f>
        <v>260038</v>
      </c>
      <c r="E95" s="220">
        <f t="shared" si="21"/>
        <v>160189</v>
      </c>
      <c r="F95" s="220">
        <f t="shared" si="21"/>
        <v>278725</v>
      </c>
      <c r="G95" s="220">
        <f t="shared" si="21"/>
        <v>153923</v>
      </c>
      <c r="H95" s="220">
        <f t="shared" si="21"/>
        <v>167760</v>
      </c>
      <c r="I95" s="220">
        <f t="shared" si="21"/>
        <v>90413</v>
      </c>
      <c r="J95" s="220">
        <f t="shared" si="21"/>
        <v>20814</v>
      </c>
      <c r="K95" s="220">
        <f t="shared" si="21"/>
        <v>23936</v>
      </c>
      <c r="L95" s="220">
        <f t="shared" si="21"/>
        <v>106268</v>
      </c>
      <c r="M95" s="220">
        <f t="shared" si="21"/>
        <v>167895</v>
      </c>
      <c r="N95" s="220">
        <f t="shared" si="21"/>
        <v>203841</v>
      </c>
      <c r="O95" s="229">
        <f t="shared" si="19"/>
        <v>1885889</v>
      </c>
    </row>
    <row r="96" spans="1:15">
      <c r="A96" s="370" t="s">
        <v>19</v>
      </c>
      <c r="B96" s="195" t="s">
        <v>140</v>
      </c>
      <c r="C96" s="225"/>
      <c r="D96" s="223"/>
      <c r="E96" s="225"/>
      <c r="F96" s="222"/>
      <c r="G96" s="222"/>
      <c r="H96" s="222"/>
      <c r="I96" s="222"/>
      <c r="J96" s="222"/>
      <c r="K96" s="222"/>
      <c r="L96" s="222"/>
      <c r="M96" s="222"/>
      <c r="N96" s="222"/>
      <c r="O96" s="289"/>
    </row>
    <row r="97" spans="1:15">
      <c r="A97" s="369"/>
      <c r="B97" s="195" t="s">
        <v>13</v>
      </c>
      <c r="C97" s="218"/>
      <c r="D97" s="218"/>
      <c r="E97" s="218"/>
      <c r="F97" s="221"/>
      <c r="G97" s="221"/>
      <c r="H97" s="221"/>
      <c r="I97" s="221"/>
      <c r="J97" s="221"/>
      <c r="K97" s="221"/>
      <c r="L97" s="221"/>
      <c r="M97" s="221"/>
      <c r="N97" s="221"/>
      <c r="O97" s="289"/>
    </row>
    <row r="98" spans="1:15">
      <c r="A98" s="366" t="s">
        <v>389</v>
      </c>
      <c r="B98" s="198" t="s">
        <v>210</v>
      </c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9"/>
    </row>
    <row r="99" spans="1:15">
      <c r="A99" s="367"/>
      <c r="B99" s="198" t="s">
        <v>16</v>
      </c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9"/>
    </row>
  </sheetData>
  <mergeCells count="17">
    <mergeCell ref="A88:A90"/>
    <mergeCell ref="A91:A93"/>
    <mergeCell ref="A94:A95"/>
    <mergeCell ref="A96:A97"/>
    <mergeCell ref="A98:A99"/>
    <mergeCell ref="A85:A87"/>
    <mergeCell ref="A1:O1"/>
    <mergeCell ref="A2:B2"/>
    <mergeCell ref="A31:A32"/>
    <mergeCell ref="A33:B33"/>
    <mergeCell ref="A70:A71"/>
    <mergeCell ref="A72:B72"/>
    <mergeCell ref="A73:A75"/>
    <mergeCell ref="A76:A78"/>
    <mergeCell ref="A79:A80"/>
    <mergeCell ref="A81:B81"/>
    <mergeCell ref="A82:A84"/>
  </mergeCells>
  <phoneticPr fontId="2" type="noConversion"/>
  <pageMargins left="0.7" right="0.7" top="0.75" bottom="0.75" header="0.3" footer="0.3"/>
  <pageSetup paperSize="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9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7" sqref="E27"/>
    </sheetView>
  </sheetViews>
  <sheetFormatPr defaultRowHeight="16.5"/>
  <cols>
    <col min="1" max="1" width="18" customWidth="1"/>
    <col min="2" max="2" width="25.25" bestFit="1" customWidth="1"/>
    <col min="3" max="3" width="11.5" customWidth="1"/>
    <col min="4" max="4" width="10.625" bestFit="1" customWidth="1"/>
    <col min="5" max="5" width="10.25" customWidth="1"/>
    <col min="6" max="6" width="10.875" customWidth="1"/>
    <col min="7" max="7" width="10.25" customWidth="1"/>
    <col min="8" max="8" width="9.75" customWidth="1"/>
    <col min="9" max="9" width="10.5" customWidth="1"/>
    <col min="10" max="10" width="10.375" customWidth="1"/>
    <col min="11" max="11" width="10.75" customWidth="1"/>
    <col min="12" max="14" width="11.5" bestFit="1" customWidth="1"/>
    <col min="15" max="15" width="11.5" customWidth="1"/>
  </cols>
  <sheetData>
    <row r="1" spans="1:15">
      <c r="A1" s="351" t="s">
        <v>701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>
      <c r="A2" s="377" t="s">
        <v>394</v>
      </c>
      <c r="B2" s="378"/>
      <c r="C2" s="239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567</v>
      </c>
      <c r="N2" s="239" t="s">
        <v>571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57400</v>
      </c>
      <c r="I4" s="210">
        <v>90400</v>
      </c>
      <c r="J4" s="210">
        <v>82200</v>
      </c>
      <c r="K4" s="210">
        <v>84800</v>
      </c>
      <c r="L4" s="210">
        <v>104800</v>
      </c>
      <c r="M4" s="210">
        <v>39600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207200</v>
      </c>
      <c r="D5" s="209">
        <v>118000</v>
      </c>
      <c r="E5" s="210">
        <v>133400</v>
      </c>
      <c r="F5" s="210">
        <v>193400</v>
      </c>
      <c r="G5" s="210">
        <v>156800</v>
      </c>
      <c r="H5" s="210">
        <v>201200</v>
      </c>
      <c r="I5" s="210">
        <v>174000</v>
      </c>
      <c r="J5" s="210">
        <v>197400</v>
      </c>
      <c r="K5" s="210">
        <v>188800</v>
      </c>
      <c r="L5" s="210">
        <v>191400</v>
      </c>
      <c r="M5" s="210">
        <v>188000</v>
      </c>
      <c r="N5" s="210">
        <v>190600</v>
      </c>
      <c r="O5" s="209"/>
    </row>
    <row r="6" spans="1:15">
      <c r="A6" s="195" t="s">
        <v>479</v>
      </c>
      <c r="B6" s="195" t="s">
        <v>134</v>
      </c>
      <c r="C6" s="209">
        <v>31000</v>
      </c>
      <c r="D6" s="209">
        <v>14600</v>
      </c>
      <c r="E6" s="210">
        <v>19400</v>
      </c>
      <c r="F6" s="210">
        <v>24000</v>
      </c>
      <c r="G6" s="210">
        <v>31400</v>
      </c>
      <c r="H6" s="210">
        <v>30600</v>
      </c>
      <c r="I6" s="210">
        <v>35600</v>
      </c>
      <c r="J6" s="210">
        <v>45400</v>
      </c>
      <c r="K6" s="210">
        <v>34000</v>
      </c>
      <c r="L6" s="210">
        <v>46600</v>
      </c>
      <c r="M6" s="210">
        <v>30000</v>
      </c>
      <c r="N6" s="210">
        <v>24200</v>
      </c>
      <c r="O6" s="209"/>
    </row>
    <row r="7" spans="1:15">
      <c r="A7" s="291" t="s">
        <v>477</v>
      </c>
      <c r="B7" s="195" t="s">
        <v>135</v>
      </c>
      <c r="C7" s="209">
        <v>117800</v>
      </c>
      <c r="D7" s="209">
        <v>136600</v>
      </c>
      <c r="E7" s="210">
        <v>118200</v>
      </c>
      <c r="F7" s="210">
        <v>144200</v>
      </c>
      <c r="G7" s="210">
        <v>160600</v>
      </c>
      <c r="H7" s="210">
        <v>162200</v>
      </c>
      <c r="I7" s="210">
        <v>144800</v>
      </c>
      <c r="J7" s="210">
        <v>160000</v>
      </c>
      <c r="K7" s="210">
        <v>138600</v>
      </c>
      <c r="L7" s="210">
        <v>150000</v>
      </c>
      <c r="M7" s="210">
        <v>160400</v>
      </c>
      <c r="N7" s="210">
        <v>145000</v>
      </c>
      <c r="O7" s="209"/>
    </row>
    <row r="8" spans="1:15">
      <c r="A8" s="292" t="s">
        <v>482</v>
      </c>
      <c r="B8" s="192" t="s">
        <v>212</v>
      </c>
      <c r="C8" s="209">
        <f t="shared" ref="C8:N8" si="0">SUM(C4:C7)</f>
        <v>356000</v>
      </c>
      <c r="D8" s="209">
        <f t="shared" si="0"/>
        <v>269200</v>
      </c>
      <c r="E8" s="209">
        <f t="shared" si="0"/>
        <v>271000</v>
      </c>
      <c r="F8" s="209">
        <f t="shared" si="0"/>
        <v>361600</v>
      </c>
      <c r="G8" s="209">
        <f t="shared" si="0"/>
        <v>348800</v>
      </c>
      <c r="H8" s="209">
        <f t="shared" si="0"/>
        <v>451400</v>
      </c>
      <c r="I8" s="209">
        <f t="shared" si="0"/>
        <v>444800</v>
      </c>
      <c r="J8" s="209">
        <f t="shared" si="0"/>
        <v>485000</v>
      </c>
      <c r="K8" s="209">
        <f t="shared" si="0"/>
        <v>446200</v>
      </c>
      <c r="L8" s="209">
        <f t="shared" si="0"/>
        <v>492800</v>
      </c>
      <c r="M8" s="209">
        <f t="shared" si="0"/>
        <v>418000</v>
      </c>
      <c r="N8" s="209">
        <f t="shared" si="0"/>
        <v>359800</v>
      </c>
      <c r="O8" s="209">
        <f t="shared" ref="O8:O13" si="1">SUM(C8:N8)</f>
        <v>4704600</v>
      </c>
    </row>
    <row r="9" spans="1:15">
      <c r="A9" s="292" t="s">
        <v>507</v>
      </c>
      <c r="B9" s="328" t="s">
        <v>702</v>
      </c>
      <c r="C9" s="297">
        <f>C8-'111'!C8</f>
        <v>-9200</v>
      </c>
      <c r="D9" s="297">
        <f>D8-'111'!D8</f>
        <v>-49800</v>
      </c>
      <c r="E9" s="297">
        <f>E8-'111'!E8</f>
        <v>9400</v>
      </c>
      <c r="F9" s="297">
        <f>F8-'111'!F8</f>
        <v>9600</v>
      </c>
      <c r="G9" s="297">
        <f>G8-'111'!G8</f>
        <v>24400</v>
      </c>
      <c r="H9" s="297">
        <f>H8-'111'!H8</f>
        <v>93200</v>
      </c>
      <c r="I9" s="297">
        <f>I8-'111'!I8</f>
        <v>-200</v>
      </c>
      <c r="J9" s="297">
        <f>J8-'111'!J8</f>
        <v>-20800</v>
      </c>
      <c r="K9" s="297">
        <f>K8-'111'!K8</f>
        <v>-78800</v>
      </c>
      <c r="L9" s="297">
        <f>L8-'111'!L8</f>
        <v>19800</v>
      </c>
      <c r="M9" s="297">
        <f>M8-'111'!M8</f>
        <v>1800</v>
      </c>
      <c r="N9" s="297">
        <f>N8-'111'!N8</f>
        <v>-46200</v>
      </c>
      <c r="O9" s="209">
        <f t="shared" si="1"/>
        <v>-46800</v>
      </c>
    </row>
    <row r="10" spans="1:15">
      <c r="A10" s="292"/>
      <c r="B10" s="195" t="s">
        <v>136</v>
      </c>
      <c r="C10" s="209">
        <v>1136441</v>
      </c>
      <c r="D10" s="209">
        <v>831684</v>
      </c>
      <c r="E10" s="210">
        <v>864455</v>
      </c>
      <c r="F10" s="210">
        <v>1102565</v>
      </c>
      <c r="G10" s="210">
        <v>1019090</v>
      </c>
      <c r="H10" s="210">
        <v>1561529</v>
      </c>
      <c r="I10" s="210">
        <v>1699605</v>
      </c>
      <c r="J10" s="210">
        <v>1784581</v>
      </c>
      <c r="K10" s="210">
        <v>1708623</v>
      </c>
      <c r="L10" s="210">
        <v>1889813</v>
      </c>
      <c r="M10" s="210">
        <v>1403385</v>
      </c>
      <c r="N10" s="210">
        <v>1094690</v>
      </c>
      <c r="O10" s="209">
        <f t="shared" si="1"/>
        <v>16096461</v>
      </c>
    </row>
    <row r="11" spans="1:15">
      <c r="A11" s="294" t="s">
        <v>508</v>
      </c>
      <c r="B11" s="195" t="s">
        <v>137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10">
        <v>0</v>
      </c>
      <c r="N11" s="209">
        <v>0</v>
      </c>
      <c r="O11" s="209">
        <f t="shared" si="1"/>
        <v>0</v>
      </c>
    </row>
    <row r="12" spans="1:15">
      <c r="A12" s="203"/>
      <c r="B12" s="195" t="s">
        <v>628</v>
      </c>
      <c r="C12" s="315">
        <v>181204</v>
      </c>
      <c r="D12" s="315">
        <v>137023</v>
      </c>
      <c r="E12" s="315">
        <v>137939</v>
      </c>
      <c r="F12" s="315">
        <v>184054</v>
      </c>
      <c r="G12" s="315">
        <v>177539</v>
      </c>
      <c r="H12" s="315">
        <v>229763</v>
      </c>
      <c r="I12" s="315">
        <v>226403</v>
      </c>
      <c r="J12" s="315">
        <v>240075</v>
      </c>
      <c r="K12" s="315">
        <v>220869</v>
      </c>
      <c r="L12" s="315">
        <v>243936</v>
      </c>
      <c r="M12" s="315">
        <v>206910</v>
      </c>
      <c r="N12" s="316">
        <v>178101</v>
      </c>
      <c r="O12" s="316">
        <f t="shared" si="1"/>
        <v>2363816</v>
      </c>
    </row>
    <row r="13" spans="1:15">
      <c r="A13" s="196" t="s">
        <v>2</v>
      </c>
      <c r="B13" s="197" t="s">
        <v>132</v>
      </c>
      <c r="C13" s="213">
        <v>0</v>
      </c>
      <c r="D13" s="213">
        <v>0</v>
      </c>
      <c r="E13" s="214">
        <v>0</v>
      </c>
      <c r="F13" s="214">
        <v>0</v>
      </c>
      <c r="G13" s="214">
        <v>0</v>
      </c>
      <c r="H13" s="214">
        <v>107200</v>
      </c>
      <c r="I13" s="214">
        <v>172800</v>
      </c>
      <c r="J13" s="214">
        <v>161600</v>
      </c>
      <c r="K13" s="214">
        <v>161600</v>
      </c>
      <c r="L13" s="214">
        <v>190000</v>
      </c>
      <c r="M13" s="214">
        <v>76800</v>
      </c>
      <c r="N13" s="214">
        <v>0</v>
      </c>
      <c r="O13" s="213">
        <f t="shared" si="1"/>
        <v>870000</v>
      </c>
    </row>
    <row r="14" spans="1:15">
      <c r="A14" s="197" t="s">
        <v>145</v>
      </c>
      <c r="B14" s="197" t="s">
        <v>133</v>
      </c>
      <c r="C14" s="213">
        <v>355200</v>
      </c>
      <c r="D14" s="213">
        <v>216400</v>
      </c>
      <c r="E14" s="214">
        <v>252800</v>
      </c>
      <c r="F14" s="214">
        <v>360800</v>
      </c>
      <c r="G14" s="214">
        <v>293600</v>
      </c>
      <c r="H14" s="214">
        <v>344800</v>
      </c>
      <c r="I14" s="214">
        <v>264800</v>
      </c>
      <c r="J14" s="214">
        <v>266400</v>
      </c>
      <c r="K14" s="214">
        <v>264400</v>
      </c>
      <c r="L14" s="214">
        <v>301200</v>
      </c>
      <c r="M14" s="214">
        <v>341200</v>
      </c>
      <c r="N14" s="214">
        <v>375600</v>
      </c>
      <c r="O14" s="213"/>
    </row>
    <row r="15" spans="1:15">
      <c r="A15" s="197" t="s">
        <v>480</v>
      </c>
      <c r="B15" s="197" t="s">
        <v>134</v>
      </c>
      <c r="C15" s="213">
        <v>63200</v>
      </c>
      <c r="D15" s="213">
        <v>31200</v>
      </c>
      <c r="E15" s="214">
        <v>44000</v>
      </c>
      <c r="F15" s="214">
        <v>52000</v>
      </c>
      <c r="G15" s="214">
        <v>64400</v>
      </c>
      <c r="H15" s="214">
        <v>63600</v>
      </c>
      <c r="I15" s="214">
        <v>68800</v>
      </c>
      <c r="J15" s="214">
        <v>82800</v>
      </c>
      <c r="K15" s="214">
        <v>56000</v>
      </c>
      <c r="L15" s="214">
        <v>88000</v>
      </c>
      <c r="M15" s="214">
        <v>58400</v>
      </c>
      <c r="N15" s="214">
        <v>53600</v>
      </c>
      <c r="O15" s="213"/>
    </row>
    <row r="16" spans="1:15">
      <c r="A16" s="204"/>
      <c r="B16" s="197" t="s">
        <v>135</v>
      </c>
      <c r="C16" s="213">
        <v>256000</v>
      </c>
      <c r="D16" s="213">
        <v>280000</v>
      </c>
      <c r="E16" s="214">
        <v>238800</v>
      </c>
      <c r="F16" s="214">
        <v>288400</v>
      </c>
      <c r="G16" s="214">
        <v>316800</v>
      </c>
      <c r="H16" s="214">
        <v>332800</v>
      </c>
      <c r="I16" s="214">
        <v>306400</v>
      </c>
      <c r="J16" s="214">
        <v>315600</v>
      </c>
      <c r="K16" s="214">
        <v>267200</v>
      </c>
      <c r="L16" s="214">
        <v>322000</v>
      </c>
      <c r="M16" s="214">
        <v>332800</v>
      </c>
      <c r="N16" s="214">
        <v>305600</v>
      </c>
      <c r="O16" s="213"/>
    </row>
    <row r="17" spans="1:17">
      <c r="A17" s="204"/>
      <c r="B17" s="196" t="s">
        <v>212</v>
      </c>
      <c r="C17" s="213">
        <f t="shared" ref="C17:N17" si="2">SUM(C13:C16)</f>
        <v>674400</v>
      </c>
      <c r="D17" s="213">
        <f t="shared" si="2"/>
        <v>527600</v>
      </c>
      <c r="E17" s="213">
        <f t="shared" si="2"/>
        <v>535600</v>
      </c>
      <c r="F17" s="213">
        <f t="shared" si="2"/>
        <v>701200</v>
      </c>
      <c r="G17" s="213">
        <f t="shared" si="2"/>
        <v>674800</v>
      </c>
      <c r="H17" s="213">
        <f t="shared" si="2"/>
        <v>848400</v>
      </c>
      <c r="I17" s="213">
        <f t="shared" si="2"/>
        <v>812800</v>
      </c>
      <c r="J17" s="213">
        <f t="shared" si="2"/>
        <v>826400</v>
      </c>
      <c r="K17" s="213">
        <f t="shared" si="2"/>
        <v>749200</v>
      </c>
      <c r="L17" s="213">
        <f t="shared" si="2"/>
        <v>901200</v>
      </c>
      <c r="M17" s="213">
        <f t="shared" si="2"/>
        <v>809200</v>
      </c>
      <c r="N17" s="213">
        <f t="shared" si="2"/>
        <v>734800</v>
      </c>
      <c r="O17" s="213">
        <f t="shared" ref="O17:O22" si="3">SUM(C17:N17)</f>
        <v>8795600</v>
      </c>
    </row>
    <row r="18" spans="1:17">
      <c r="A18" s="204"/>
      <c r="B18" s="329" t="s">
        <v>702</v>
      </c>
      <c r="C18" s="307">
        <f>C17-'111'!C17</f>
        <v>14800</v>
      </c>
      <c r="D18" s="307">
        <f>D17-'111'!D17</f>
        <v>-88400</v>
      </c>
      <c r="E18" s="307">
        <f>E17-'111'!E17</f>
        <v>59600</v>
      </c>
      <c r="F18" s="307">
        <f>F17-'111'!F17</f>
        <v>20000</v>
      </c>
      <c r="G18" s="307">
        <f>G17-'111'!G17</f>
        <v>67200</v>
      </c>
      <c r="H18" s="307">
        <f>H17-'111'!H17</f>
        <v>202400</v>
      </c>
      <c r="I18" s="307">
        <f>I17-'111'!I17</f>
        <v>113200</v>
      </c>
      <c r="J18" s="307">
        <f>J17-'111'!J17</f>
        <v>90000</v>
      </c>
      <c r="K18" s="307">
        <f>K17-'111'!K17</f>
        <v>26800</v>
      </c>
      <c r="L18" s="307">
        <f>L17-'111'!L17</f>
        <v>124400</v>
      </c>
      <c r="M18" s="307">
        <f>M17-'111'!M17</f>
        <v>50400</v>
      </c>
      <c r="N18" s="307">
        <f>N17-'111'!N17</f>
        <v>14000</v>
      </c>
      <c r="O18" s="213">
        <f t="shared" si="3"/>
        <v>694400</v>
      </c>
    </row>
    <row r="19" spans="1:17">
      <c r="A19" s="204"/>
      <c r="B19" s="197" t="s">
        <v>136</v>
      </c>
      <c r="C19" s="213">
        <v>1980648</v>
      </c>
      <c r="D19" s="213">
        <v>1482232</v>
      </c>
      <c r="E19" s="214">
        <v>1567808</v>
      </c>
      <c r="F19" s="214">
        <v>1996987</v>
      </c>
      <c r="G19" s="214">
        <v>1840846</v>
      </c>
      <c r="H19" s="214">
        <v>2751612</v>
      </c>
      <c r="I19" s="214">
        <v>2924233</v>
      </c>
      <c r="J19" s="214">
        <v>2949654</v>
      </c>
      <c r="K19" s="215">
        <v>2773026</v>
      </c>
      <c r="L19" s="214">
        <v>3239017</v>
      </c>
      <c r="M19" s="214">
        <v>2542388</v>
      </c>
      <c r="N19" s="214">
        <v>2071894</v>
      </c>
      <c r="O19" s="213">
        <f t="shared" si="3"/>
        <v>28120345</v>
      </c>
    </row>
    <row r="20" spans="1:17">
      <c r="A20" s="204"/>
      <c r="B20" s="197" t="s">
        <v>137</v>
      </c>
      <c r="C20" s="213">
        <v>0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93">
        <v>0</v>
      </c>
      <c r="J20" s="214">
        <v>0</v>
      </c>
      <c r="K20" s="215">
        <v>0</v>
      </c>
      <c r="L20" s="214">
        <v>0</v>
      </c>
      <c r="M20" s="214">
        <v>0</v>
      </c>
      <c r="N20" s="214">
        <v>0</v>
      </c>
      <c r="O20" s="213">
        <f t="shared" si="3"/>
        <v>0</v>
      </c>
    </row>
    <row r="21" spans="1:17">
      <c r="A21" s="205"/>
      <c r="B21" s="197" t="s">
        <v>628</v>
      </c>
      <c r="C21" s="316">
        <v>343270</v>
      </c>
      <c r="D21" s="316">
        <v>268548</v>
      </c>
      <c r="E21" s="316">
        <v>272620</v>
      </c>
      <c r="F21" s="316">
        <v>356911</v>
      </c>
      <c r="G21" s="316">
        <v>343473</v>
      </c>
      <c r="H21" s="316">
        <v>431836</v>
      </c>
      <c r="I21" s="316">
        <v>413715</v>
      </c>
      <c r="J21" s="315">
        <v>409068</v>
      </c>
      <c r="K21" s="317">
        <v>370854</v>
      </c>
      <c r="L21" s="315">
        <v>446094</v>
      </c>
      <c r="M21" s="315">
        <v>400554</v>
      </c>
      <c r="N21" s="315">
        <v>363726</v>
      </c>
      <c r="O21" s="316">
        <f t="shared" si="3"/>
        <v>4420669</v>
      </c>
    </row>
    <row r="22" spans="1:17">
      <c r="A22" s="192" t="s">
        <v>3</v>
      </c>
      <c r="B22" s="195" t="s">
        <v>132</v>
      </c>
      <c r="C22" s="209">
        <v>0</v>
      </c>
      <c r="D22" s="209">
        <v>0</v>
      </c>
      <c r="E22" s="210">
        <v>0</v>
      </c>
      <c r="F22" s="210">
        <v>0</v>
      </c>
      <c r="G22" s="210">
        <v>0</v>
      </c>
      <c r="H22" s="210">
        <v>72400</v>
      </c>
      <c r="I22" s="210">
        <v>119400</v>
      </c>
      <c r="J22" s="210">
        <v>116800</v>
      </c>
      <c r="K22" s="210">
        <v>115800</v>
      </c>
      <c r="L22" s="210">
        <v>122400</v>
      </c>
      <c r="M22" s="210">
        <v>49400</v>
      </c>
      <c r="N22" s="210">
        <v>0</v>
      </c>
      <c r="O22" s="209">
        <f t="shared" si="3"/>
        <v>596200</v>
      </c>
    </row>
    <row r="23" spans="1:17">
      <c r="A23" s="195" t="s">
        <v>147</v>
      </c>
      <c r="B23" s="195" t="s">
        <v>133</v>
      </c>
      <c r="C23" s="209">
        <v>263800</v>
      </c>
      <c r="D23" s="209">
        <v>163800</v>
      </c>
      <c r="E23" s="210">
        <v>187200</v>
      </c>
      <c r="F23" s="210">
        <v>256800</v>
      </c>
      <c r="G23" s="210">
        <v>210200</v>
      </c>
      <c r="H23" s="210">
        <v>252200</v>
      </c>
      <c r="I23" s="210">
        <v>203000</v>
      </c>
      <c r="J23" s="210">
        <v>205000</v>
      </c>
      <c r="K23" s="210">
        <v>203200</v>
      </c>
      <c r="L23" s="210">
        <v>213200</v>
      </c>
      <c r="M23" s="210">
        <v>235800</v>
      </c>
      <c r="N23" s="210">
        <v>265800</v>
      </c>
      <c r="O23" s="209"/>
    </row>
    <row r="24" spans="1:17">
      <c r="A24" s="195" t="s">
        <v>521</v>
      </c>
      <c r="B24" s="195" t="s">
        <v>134</v>
      </c>
      <c r="C24" s="209">
        <v>45400</v>
      </c>
      <c r="D24" s="209">
        <v>23400</v>
      </c>
      <c r="E24" s="210">
        <v>29800</v>
      </c>
      <c r="F24" s="210">
        <v>36400</v>
      </c>
      <c r="G24" s="210">
        <v>45200</v>
      </c>
      <c r="H24" s="210">
        <v>45000</v>
      </c>
      <c r="I24" s="210">
        <v>47600</v>
      </c>
      <c r="J24" s="210">
        <v>56000</v>
      </c>
      <c r="K24" s="210">
        <v>40400</v>
      </c>
      <c r="L24" s="210">
        <v>57200</v>
      </c>
      <c r="M24" s="210">
        <v>40000</v>
      </c>
      <c r="N24" s="210">
        <v>37600</v>
      </c>
      <c r="O24" s="209"/>
    </row>
    <row r="25" spans="1:17">
      <c r="A25" s="291" t="s">
        <v>478</v>
      </c>
      <c r="B25" s="195" t="s">
        <v>135</v>
      </c>
      <c r="C25" s="209">
        <v>199800</v>
      </c>
      <c r="D25" s="209">
        <v>213800</v>
      </c>
      <c r="E25" s="210">
        <v>180800</v>
      </c>
      <c r="F25" s="210">
        <v>212000</v>
      </c>
      <c r="G25" s="210">
        <v>234200</v>
      </c>
      <c r="H25" s="210">
        <v>255800</v>
      </c>
      <c r="I25" s="210">
        <v>238000</v>
      </c>
      <c r="J25" s="210">
        <v>236600</v>
      </c>
      <c r="K25" s="210">
        <v>206800</v>
      </c>
      <c r="L25" s="210">
        <v>238200</v>
      </c>
      <c r="M25" s="210">
        <v>245600</v>
      </c>
      <c r="N25" s="210">
        <v>223800</v>
      </c>
      <c r="O25" s="209"/>
    </row>
    <row r="26" spans="1:17">
      <c r="A26" s="292" t="s">
        <v>482</v>
      </c>
      <c r="B26" s="192" t="s">
        <v>212</v>
      </c>
      <c r="C26" s="209">
        <f t="shared" ref="C26:N26" si="4">SUM(C22:C25)</f>
        <v>509000</v>
      </c>
      <c r="D26" s="209">
        <f t="shared" si="4"/>
        <v>401000</v>
      </c>
      <c r="E26" s="209">
        <f t="shared" si="4"/>
        <v>397800</v>
      </c>
      <c r="F26" s="209">
        <f t="shared" si="4"/>
        <v>505200</v>
      </c>
      <c r="G26" s="209">
        <f t="shared" si="4"/>
        <v>489600</v>
      </c>
      <c r="H26" s="209">
        <f t="shared" si="4"/>
        <v>625400</v>
      </c>
      <c r="I26" s="209">
        <f t="shared" si="4"/>
        <v>608000</v>
      </c>
      <c r="J26" s="209">
        <f t="shared" si="4"/>
        <v>614400</v>
      </c>
      <c r="K26" s="209">
        <f t="shared" si="4"/>
        <v>566200</v>
      </c>
      <c r="L26" s="209">
        <f t="shared" si="4"/>
        <v>631000</v>
      </c>
      <c r="M26" s="209">
        <f t="shared" si="4"/>
        <v>570800</v>
      </c>
      <c r="N26" s="209">
        <f t="shared" si="4"/>
        <v>527200</v>
      </c>
      <c r="O26" s="209">
        <f t="shared" ref="O26:O32" si="5">SUM(C26:N26)</f>
        <v>6445600</v>
      </c>
    </row>
    <row r="27" spans="1:17">
      <c r="A27" s="292" t="s">
        <v>522</v>
      </c>
      <c r="B27" s="328" t="s">
        <v>702</v>
      </c>
      <c r="C27" s="297">
        <f>C26-'111'!C26</f>
        <v>-25800</v>
      </c>
      <c r="D27" s="297">
        <f>D26-'111'!D26</f>
        <v>-85600</v>
      </c>
      <c r="E27" s="297">
        <f>E26-'111'!E26</f>
        <v>10600</v>
      </c>
      <c r="F27" s="297">
        <f>F26-'111'!F26</f>
        <v>-34200</v>
      </c>
      <c r="G27" s="297">
        <f>G26-'111'!G26</f>
        <v>1000</v>
      </c>
      <c r="H27" s="297">
        <f>H26-'111'!H26</f>
        <v>110000</v>
      </c>
      <c r="I27" s="297">
        <f>I26-'111'!I26</f>
        <v>39800</v>
      </c>
      <c r="J27" s="297">
        <f>J26-'111'!J26</f>
        <v>-4000</v>
      </c>
      <c r="K27" s="297">
        <f>K26-'111'!K26</f>
        <v>-49400</v>
      </c>
      <c r="L27" s="297">
        <f>L26-'111'!L26</f>
        <v>45800</v>
      </c>
      <c r="M27" s="297">
        <f>M26-'111'!M26</f>
        <v>7200</v>
      </c>
      <c r="N27" s="297">
        <f>N26-'111'!N26</f>
        <v>-13800</v>
      </c>
      <c r="O27" s="209">
        <f t="shared" si="5"/>
        <v>1600</v>
      </c>
    </row>
    <row r="28" spans="1:17">
      <c r="A28" s="294" t="s">
        <v>520</v>
      </c>
      <c r="B28" s="195" t="s">
        <v>136</v>
      </c>
      <c r="C28" s="209">
        <v>1464480</v>
      </c>
      <c r="D28" s="209">
        <v>1102281</v>
      </c>
      <c r="E28" s="210">
        <v>1143407</v>
      </c>
      <c r="F28" s="210">
        <v>1422244</v>
      </c>
      <c r="G28" s="210">
        <v>1315611</v>
      </c>
      <c r="H28" s="210">
        <v>1976443</v>
      </c>
      <c r="I28" s="210">
        <v>2127004</v>
      </c>
      <c r="J28" s="210">
        <v>2128993</v>
      </c>
      <c r="K28" s="210">
        <v>2045691</v>
      </c>
      <c r="L28" s="210">
        <v>2208813</v>
      </c>
      <c r="M28" s="210">
        <v>1757648</v>
      </c>
      <c r="N28" s="210">
        <v>1470391</v>
      </c>
      <c r="O28" s="209">
        <f t="shared" si="5"/>
        <v>20163006</v>
      </c>
    </row>
    <row r="29" spans="1:17">
      <c r="A29" s="294"/>
      <c r="B29" s="195" t="s">
        <v>137</v>
      </c>
      <c r="C29" s="209"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10">
        <v>0</v>
      </c>
      <c r="K29" s="210">
        <v>0</v>
      </c>
      <c r="L29" s="210">
        <v>0</v>
      </c>
      <c r="M29" s="210">
        <v>0</v>
      </c>
      <c r="N29" s="210">
        <v>0</v>
      </c>
      <c r="O29" s="209">
        <f t="shared" si="5"/>
        <v>0</v>
      </c>
    </row>
    <row r="30" spans="1:17">
      <c r="A30" s="203"/>
      <c r="B30" s="195" t="s">
        <v>628</v>
      </c>
      <c r="C30" s="316">
        <v>259081</v>
      </c>
      <c r="D30" s="316">
        <v>204109</v>
      </c>
      <c r="E30" s="316">
        <v>202480</v>
      </c>
      <c r="F30" s="316">
        <v>257147</v>
      </c>
      <c r="G30" s="316">
        <v>249206</v>
      </c>
      <c r="H30" s="316">
        <v>318329</v>
      </c>
      <c r="I30" s="319">
        <v>309472</v>
      </c>
      <c r="J30" s="315">
        <v>304128</v>
      </c>
      <c r="K30" s="315">
        <v>280269</v>
      </c>
      <c r="L30" s="315">
        <v>312345</v>
      </c>
      <c r="M30" s="315">
        <v>282546</v>
      </c>
      <c r="N30" s="315">
        <v>260964</v>
      </c>
      <c r="O30" s="316">
        <f t="shared" si="5"/>
        <v>3240076</v>
      </c>
    </row>
    <row r="31" spans="1:17">
      <c r="A31" s="366" t="s">
        <v>389</v>
      </c>
      <c r="B31" s="198" t="s">
        <v>206</v>
      </c>
      <c r="C31" s="216">
        <f>C8+C17+C26</f>
        <v>1539400</v>
      </c>
      <c r="D31" s="216">
        <f t="shared" ref="D31:N31" si="6">D8+D17+D26</f>
        <v>1197800</v>
      </c>
      <c r="E31" s="216">
        <f t="shared" si="6"/>
        <v>1204400</v>
      </c>
      <c r="F31" s="216">
        <f t="shared" si="6"/>
        <v>1568000</v>
      </c>
      <c r="G31" s="216">
        <f t="shared" si="6"/>
        <v>1513200</v>
      </c>
      <c r="H31" s="216">
        <f t="shared" si="6"/>
        <v>1925200</v>
      </c>
      <c r="I31" s="216">
        <f t="shared" si="6"/>
        <v>1865600</v>
      </c>
      <c r="J31" s="216">
        <f t="shared" si="6"/>
        <v>1925800</v>
      </c>
      <c r="K31" s="216">
        <f t="shared" si="6"/>
        <v>1761600</v>
      </c>
      <c r="L31" s="216">
        <f t="shared" si="6"/>
        <v>2025000</v>
      </c>
      <c r="M31" s="216">
        <f t="shared" si="6"/>
        <v>1798000</v>
      </c>
      <c r="N31" s="216">
        <f t="shared" si="6"/>
        <v>1621800</v>
      </c>
      <c r="O31" s="229">
        <f t="shared" si="5"/>
        <v>19945800</v>
      </c>
      <c r="P31">
        <v>219137</v>
      </c>
      <c r="Q31">
        <f>O31/P31</f>
        <v>91.019773018705195</v>
      </c>
    </row>
    <row r="32" spans="1:17">
      <c r="A32" s="367"/>
      <c r="B32" s="198" t="s">
        <v>207</v>
      </c>
      <c r="C32" s="216">
        <f t="shared" ref="C32:N32" si="7">C10+C19+C28</f>
        <v>4581569</v>
      </c>
      <c r="D32" s="216">
        <f t="shared" si="7"/>
        <v>3416197</v>
      </c>
      <c r="E32" s="216">
        <f t="shared" si="7"/>
        <v>3575670</v>
      </c>
      <c r="F32" s="216">
        <f t="shared" si="7"/>
        <v>4521796</v>
      </c>
      <c r="G32" s="216">
        <f t="shared" si="7"/>
        <v>4175547</v>
      </c>
      <c r="H32" s="216">
        <f t="shared" si="7"/>
        <v>6289584</v>
      </c>
      <c r="I32" s="216">
        <f t="shared" si="7"/>
        <v>6750842</v>
      </c>
      <c r="J32" s="216">
        <f t="shared" si="7"/>
        <v>6863228</v>
      </c>
      <c r="K32" s="216">
        <f t="shared" si="7"/>
        <v>6527340</v>
      </c>
      <c r="L32" s="216">
        <f t="shared" si="7"/>
        <v>7337643</v>
      </c>
      <c r="M32" s="216">
        <f t="shared" si="7"/>
        <v>5703421</v>
      </c>
      <c r="N32" s="216">
        <f t="shared" si="7"/>
        <v>4636975</v>
      </c>
      <c r="O32" s="229">
        <f t="shared" si="5"/>
        <v>64379812</v>
      </c>
    </row>
    <row r="33" spans="1:15">
      <c r="A33" s="377" t="s">
        <v>593</v>
      </c>
      <c r="B33" s="378"/>
      <c r="C33" s="287" t="s">
        <v>705</v>
      </c>
      <c r="D33" s="287" t="s">
        <v>707</v>
      </c>
      <c r="E33" s="287" t="s">
        <v>708</v>
      </c>
      <c r="F33" s="287" t="s">
        <v>711</v>
      </c>
      <c r="G33" s="287" t="s">
        <v>713</v>
      </c>
      <c r="H33" s="287" t="s">
        <v>656</v>
      </c>
      <c r="I33" s="287" t="s">
        <v>715</v>
      </c>
      <c r="J33" s="287" t="s">
        <v>717</v>
      </c>
      <c r="K33" s="287" t="s">
        <v>691</v>
      </c>
      <c r="L33" s="287" t="s">
        <v>720</v>
      </c>
      <c r="M33" s="287" t="s">
        <v>722</v>
      </c>
      <c r="N33" s="287" t="s">
        <v>700</v>
      </c>
      <c r="O33" s="208"/>
    </row>
    <row r="34" spans="1:15">
      <c r="A34" s="196" t="s">
        <v>4</v>
      </c>
      <c r="B34" s="197" t="s">
        <v>138</v>
      </c>
      <c r="C34" s="213">
        <v>10443</v>
      </c>
      <c r="D34" s="213">
        <v>8822</v>
      </c>
      <c r="E34" s="213">
        <v>10217</v>
      </c>
      <c r="F34" s="213">
        <v>13544</v>
      </c>
      <c r="G34" s="214">
        <v>7436</v>
      </c>
      <c r="H34" s="214">
        <v>7372</v>
      </c>
      <c r="I34" s="214">
        <v>6961</v>
      </c>
      <c r="J34" s="214">
        <v>6223</v>
      </c>
      <c r="K34" s="214">
        <v>8973</v>
      </c>
      <c r="L34" s="214">
        <v>4798</v>
      </c>
      <c r="M34" s="214">
        <v>6394</v>
      </c>
      <c r="N34" s="214">
        <v>5770</v>
      </c>
      <c r="O34" s="213">
        <f>SUM(C34:N34)</f>
        <v>96953</v>
      </c>
    </row>
    <row r="35" spans="1:15">
      <c r="A35" s="199" t="s">
        <v>149</v>
      </c>
      <c r="B35" s="329" t="s">
        <v>703</v>
      </c>
      <c r="C35" s="307">
        <f>C34-'111'!C34</f>
        <v>941</v>
      </c>
      <c r="D35" s="307">
        <f>D34-'111'!D34</f>
        <v>-421</v>
      </c>
      <c r="E35" s="307">
        <f>E34-'111'!E34</f>
        <v>2710</v>
      </c>
      <c r="F35" s="307">
        <f>F34-'111'!F34</f>
        <v>5421</v>
      </c>
      <c r="G35" s="307">
        <f>G34-'111'!G34</f>
        <v>-8675</v>
      </c>
      <c r="H35" s="307">
        <f>H34-'111'!H34</f>
        <v>-8678</v>
      </c>
      <c r="I35" s="307">
        <f>I34-'111'!I34</f>
        <v>-9704</v>
      </c>
      <c r="J35" s="307">
        <f>J34-'111'!J34</f>
        <v>-15071</v>
      </c>
      <c r="K35" s="307">
        <f>K34-'111'!K34</f>
        <v>389</v>
      </c>
      <c r="L35" s="307">
        <f>L34-'111'!L34</f>
        <v>-4710</v>
      </c>
      <c r="M35" s="307">
        <f>M34-'111'!M34</f>
        <v>-9617</v>
      </c>
      <c r="N35" s="307">
        <f>N34-'111'!N34</f>
        <v>-9274</v>
      </c>
      <c r="O35" s="213">
        <f>SUM(C35:N35)</f>
        <v>-56689</v>
      </c>
    </row>
    <row r="36" spans="1:15">
      <c r="A36" s="199"/>
      <c r="B36" s="197" t="s">
        <v>139</v>
      </c>
      <c r="C36" s="213">
        <v>133899</v>
      </c>
      <c r="D36" s="213">
        <v>130365</v>
      </c>
      <c r="E36" s="213">
        <v>168843</v>
      </c>
      <c r="F36" s="213">
        <v>223240</v>
      </c>
      <c r="G36" s="214">
        <v>123372</v>
      </c>
      <c r="H36" s="214">
        <v>122327</v>
      </c>
      <c r="I36" s="214">
        <v>115607</v>
      </c>
      <c r="J36" s="214">
        <v>103541</v>
      </c>
      <c r="K36" s="214">
        <v>148503</v>
      </c>
      <c r="L36" s="214">
        <v>80243</v>
      </c>
      <c r="M36" s="214">
        <v>106336</v>
      </c>
      <c r="N36" s="214">
        <v>96134</v>
      </c>
      <c r="O36" s="213">
        <f>SUM(C36:N36)</f>
        <v>1552410</v>
      </c>
    </row>
    <row r="37" spans="1:15">
      <c r="A37" s="199"/>
      <c r="B37" s="197" t="s">
        <v>629</v>
      </c>
      <c r="C37" s="316">
        <v>1587</v>
      </c>
      <c r="D37" s="316">
        <v>1341</v>
      </c>
      <c r="E37" s="316">
        <v>1553</v>
      </c>
      <c r="F37" s="316">
        <v>2181</v>
      </c>
      <c r="G37" s="315">
        <v>1197</v>
      </c>
      <c r="H37" s="315">
        <v>1187</v>
      </c>
      <c r="I37" s="315">
        <v>1121</v>
      </c>
      <c r="J37" s="315">
        <v>1002</v>
      </c>
      <c r="K37" s="315">
        <v>1400</v>
      </c>
      <c r="L37" s="315">
        <v>748</v>
      </c>
      <c r="M37" s="315">
        <v>997</v>
      </c>
      <c r="N37" s="315">
        <v>900</v>
      </c>
      <c r="O37" s="316">
        <f>SUM(C37:N37)</f>
        <v>15214</v>
      </c>
    </row>
    <row r="38" spans="1:15">
      <c r="A38" s="192" t="s">
        <v>5</v>
      </c>
      <c r="B38" s="195" t="s">
        <v>138</v>
      </c>
      <c r="C38" s="209">
        <v>14472</v>
      </c>
      <c r="D38" s="209">
        <v>12976</v>
      </c>
      <c r="E38" s="209">
        <v>12870</v>
      </c>
      <c r="F38" s="209">
        <v>16736</v>
      </c>
      <c r="G38" s="210">
        <v>14448</v>
      </c>
      <c r="H38" s="210">
        <v>16978</v>
      </c>
      <c r="I38" s="210">
        <v>16588</v>
      </c>
      <c r="J38" s="210">
        <v>12865</v>
      </c>
      <c r="K38" s="210">
        <v>13696</v>
      </c>
      <c r="L38" s="210">
        <v>10771</v>
      </c>
      <c r="M38" s="210">
        <v>16100</v>
      </c>
      <c r="N38" s="210">
        <v>15454</v>
      </c>
      <c r="O38" s="209">
        <f t="shared" ref="O38:O66" si="8">SUM(C38:N38)</f>
        <v>173954</v>
      </c>
    </row>
    <row r="39" spans="1:15">
      <c r="A39" s="200" t="s">
        <v>150</v>
      </c>
      <c r="B39" s="328" t="s">
        <v>703</v>
      </c>
      <c r="C39" s="297">
        <f>C38-'111'!C38</f>
        <v>-4216</v>
      </c>
      <c r="D39" s="297">
        <f>D38-'111'!D38</f>
        <v>-2512</v>
      </c>
      <c r="E39" s="297">
        <f>E38-'111'!E38</f>
        <v>-241</v>
      </c>
      <c r="F39" s="297">
        <f>F38-'111'!F38</f>
        <v>1224</v>
      </c>
      <c r="G39" s="297">
        <f>G38-'111'!G38</f>
        <v>2282</v>
      </c>
      <c r="H39" s="297">
        <f>H38-'111'!H38</f>
        <v>3342</v>
      </c>
      <c r="I39" s="297">
        <f>I38-'111'!I38</f>
        <v>3958</v>
      </c>
      <c r="J39" s="297">
        <f>J38-'111'!J38</f>
        <v>-4634</v>
      </c>
      <c r="K39" s="297">
        <f>K38-'111'!K38</f>
        <v>-2611</v>
      </c>
      <c r="L39" s="297">
        <f>L38-'111'!L38</f>
        <v>-5419</v>
      </c>
      <c r="M39" s="297">
        <f>M38-'111'!M38</f>
        <v>-764</v>
      </c>
      <c r="N39" s="297">
        <f>N38-'111'!N38</f>
        <v>-4568</v>
      </c>
      <c r="O39" s="209">
        <f>SUM(C39:N39)</f>
        <v>-14159</v>
      </c>
    </row>
    <row r="40" spans="1:15">
      <c r="A40" s="200"/>
      <c r="B40" s="195" t="s">
        <v>139</v>
      </c>
      <c r="C40" s="209">
        <v>188257</v>
      </c>
      <c r="D40" s="209">
        <v>194298</v>
      </c>
      <c r="E40" s="209">
        <v>215610</v>
      </c>
      <c r="F40" s="209">
        <v>278819</v>
      </c>
      <c r="G40" s="210">
        <v>241411</v>
      </c>
      <c r="H40" s="210">
        <v>282777</v>
      </c>
      <c r="I40" s="210">
        <v>276400</v>
      </c>
      <c r="J40" s="210">
        <v>215530</v>
      </c>
      <c r="K40" s="210">
        <v>229115</v>
      </c>
      <c r="L40" s="210">
        <v>181293</v>
      </c>
      <c r="M40" s="210">
        <v>268421</v>
      </c>
      <c r="N40" s="210">
        <v>257859</v>
      </c>
      <c r="O40" s="209">
        <f t="shared" si="8"/>
        <v>2829790</v>
      </c>
    </row>
    <row r="41" spans="1:15">
      <c r="A41" s="200"/>
      <c r="B41" s="195" t="s">
        <v>629</v>
      </c>
      <c r="C41" s="316">
        <v>2200</v>
      </c>
      <c r="D41" s="316">
        <v>1972</v>
      </c>
      <c r="E41" s="316">
        <v>1956</v>
      </c>
      <c r="F41" s="316">
        <v>2694</v>
      </c>
      <c r="G41" s="315">
        <v>2326</v>
      </c>
      <c r="H41" s="315">
        <v>2733</v>
      </c>
      <c r="I41" s="315">
        <v>2671</v>
      </c>
      <c r="J41" s="315">
        <v>2071</v>
      </c>
      <c r="K41" s="315">
        <v>2137</v>
      </c>
      <c r="L41" s="315">
        <v>1680</v>
      </c>
      <c r="M41" s="315">
        <v>2512</v>
      </c>
      <c r="N41" s="315">
        <v>2411</v>
      </c>
      <c r="O41" s="316">
        <f t="shared" si="8"/>
        <v>27363</v>
      </c>
    </row>
    <row r="42" spans="1:15">
      <c r="A42" s="196" t="s">
        <v>6</v>
      </c>
      <c r="B42" s="197" t="s">
        <v>138</v>
      </c>
      <c r="C42" s="213">
        <v>9246</v>
      </c>
      <c r="D42" s="213">
        <v>8613</v>
      </c>
      <c r="E42" s="213">
        <v>7768</v>
      </c>
      <c r="F42" s="213">
        <v>14323</v>
      </c>
      <c r="G42" s="214">
        <v>16439</v>
      </c>
      <c r="H42" s="214">
        <v>16012</v>
      </c>
      <c r="I42" s="214">
        <v>11279</v>
      </c>
      <c r="J42" s="214">
        <v>6072</v>
      </c>
      <c r="K42" s="214">
        <v>6994</v>
      </c>
      <c r="L42" s="214">
        <v>7850</v>
      </c>
      <c r="M42" s="214">
        <v>13788</v>
      </c>
      <c r="N42" s="214">
        <v>14058</v>
      </c>
      <c r="O42" s="213">
        <f t="shared" si="8"/>
        <v>132442</v>
      </c>
    </row>
    <row r="43" spans="1:15">
      <c r="A43" s="199" t="s">
        <v>151</v>
      </c>
      <c r="B43" s="329" t="s">
        <v>703</v>
      </c>
      <c r="C43" s="307">
        <f>C42-'111'!C42</f>
        <v>-232</v>
      </c>
      <c r="D43" s="307">
        <f>D42-'111'!D42</f>
        <v>-1748</v>
      </c>
      <c r="E43" s="307">
        <f>E42-'111'!E42</f>
        <v>117</v>
      </c>
      <c r="F43" s="307">
        <f>F42-'111'!F42</f>
        <v>4531</v>
      </c>
      <c r="G43" s="307">
        <f>G42-'111'!G42</f>
        <v>9215</v>
      </c>
      <c r="H43" s="307">
        <f>H42-'111'!H42</f>
        <v>8894</v>
      </c>
      <c r="I43" s="307">
        <f>I42-'111'!I42</f>
        <v>5840</v>
      </c>
      <c r="J43" s="307">
        <f>J42-'111'!J42</f>
        <v>1373</v>
      </c>
      <c r="K43" s="307">
        <f>K42-'111'!K42</f>
        <v>2324</v>
      </c>
      <c r="L43" s="307">
        <f>L42-'111'!L42</f>
        <v>1333</v>
      </c>
      <c r="M43" s="307">
        <f>M42-'111'!M42</f>
        <v>6784</v>
      </c>
      <c r="N43" s="307">
        <f>N42-'111'!N42</f>
        <v>1499</v>
      </c>
      <c r="O43" s="213">
        <f>SUM(C43:N43)</f>
        <v>39930</v>
      </c>
    </row>
    <row r="44" spans="1:15">
      <c r="A44" s="199"/>
      <c r="B44" s="197" t="s">
        <v>139</v>
      </c>
      <c r="C44" s="213">
        <v>118756</v>
      </c>
      <c r="D44" s="213">
        <v>127320</v>
      </c>
      <c r="E44" s="213">
        <v>128801</v>
      </c>
      <c r="F44" s="213">
        <v>235976</v>
      </c>
      <c r="G44" s="214">
        <v>270572</v>
      </c>
      <c r="H44" s="214">
        <v>263591</v>
      </c>
      <c r="I44" s="214">
        <v>186206</v>
      </c>
      <c r="J44" s="214">
        <v>101071</v>
      </c>
      <c r="K44" s="214">
        <v>116146</v>
      </c>
      <c r="L44" s="214">
        <v>130142</v>
      </c>
      <c r="M44" s="214">
        <v>227229</v>
      </c>
      <c r="N44" s="214">
        <v>231643</v>
      </c>
      <c r="O44" s="213">
        <f t="shared" si="8"/>
        <v>2137453</v>
      </c>
    </row>
    <row r="45" spans="1:15">
      <c r="A45" s="199"/>
      <c r="B45" s="197" t="s">
        <v>629</v>
      </c>
      <c r="C45" s="316">
        <v>1405</v>
      </c>
      <c r="D45" s="316">
        <v>1309</v>
      </c>
      <c r="E45" s="316">
        <v>1181</v>
      </c>
      <c r="F45" s="316">
        <v>2306</v>
      </c>
      <c r="G45" s="315">
        <v>2647</v>
      </c>
      <c r="H45" s="315">
        <v>2578</v>
      </c>
      <c r="I45" s="315">
        <v>1816</v>
      </c>
      <c r="J45" s="315">
        <v>978</v>
      </c>
      <c r="K45" s="315">
        <v>1091</v>
      </c>
      <c r="L45" s="315">
        <v>1225</v>
      </c>
      <c r="M45" s="315">
        <v>2151</v>
      </c>
      <c r="N45" s="315">
        <v>2193</v>
      </c>
      <c r="O45" s="316">
        <f t="shared" si="8"/>
        <v>20880</v>
      </c>
    </row>
    <row r="46" spans="1:15">
      <c r="A46" s="192" t="s">
        <v>7</v>
      </c>
      <c r="B46" s="195" t="s">
        <v>138</v>
      </c>
      <c r="C46" s="209">
        <v>4318</v>
      </c>
      <c r="D46" s="209">
        <v>4065</v>
      </c>
      <c r="E46" s="209">
        <v>3761</v>
      </c>
      <c r="F46" s="209">
        <v>3740</v>
      </c>
      <c r="G46" s="210">
        <v>2155</v>
      </c>
      <c r="H46" s="210">
        <v>2852</v>
      </c>
      <c r="I46" s="210">
        <v>2282</v>
      </c>
      <c r="J46" s="210">
        <v>776</v>
      </c>
      <c r="K46" s="210">
        <v>943</v>
      </c>
      <c r="L46" s="210">
        <v>1376</v>
      </c>
      <c r="M46" s="210">
        <v>2537</v>
      </c>
      <c r="N46" s="210">
        <v>2350</v>
      </c>
      <c r="O46" s="209">
        <f t="shared" si="8"/>
        <v>31155</v>
      </c>
    </row>
    <row r="47" spans="1:15">
      <c r="A47" s="326" t="s">
        <v>672</v>
      </c>
      <c r="B47" s="328" t="s">
        <v>703</v>
      </c>
      <c r="C47" s="297">
        <f>C46-'111'!C46</f>
        <v>2016</v>
      </c>
      <c r="D47" s="297">
        <f>D46-'111'!D46</f>
        <v>1724</v>
      </c>
      <c r="E47" s="297">
        <f>E46-'111'!E46</f>
        <v>1458</v>
      </c>
      <c r="F47" s="297">
        <f>F46-'111'!F46</f>
        <v>1486</v>
      </c>
      <c r="G47" s="297">
        <f>G46-'111'!G46</f>
        <v>616</v>
      </c>
      <c r="H47" s="297">
        <f>H46-'111'!H46</f>
        <v>1103</v>
      </c>
      <c r="I47" s="297">
        <f>I46-'111'!I46</f>
        <v>1237</v>
      </c>
      <c r="J47" s="297">
        <f>J46-'111'!J46</f>
        <v>32</v>
      </c>
      <c r="K47" s="297">
        <f>K46-'111'!K46</f>
        <v>-972</v>
      </c>
      <c r="L47" s="297">
        <f>L46-'111'!L46</f>
        <v>-1824</v>
      </c>
      <c r="M47" s="297">
        <f>M46-'111'!M46</f>
        <v>-2172</v>
      </c>
      <c r="N47" s="297">
        <f>N46-'111'!N46</f>
        <v>-3310</v>
      </c>
      <c r="O47" s="209">
        <f>SUM(C47:N47)</f>
        <v>1394</v>
      </c>
    </row>
    <row r="48" spans="1:15">
      <c r="A48" s="195"/>
      <c r="B48" s="195" t="s">
        <v>139</v>
      </c>
      <c r="C48" s="209">
        <v>55472</v>
      </c>
      <c r="D48" s="209">
        <v>60092</v>
      </c>
      <c r="E48" s="209">
        <v>62341</v>
      </c>
      <c r="F48" s="209">
        <v>61997</v>
      </c>
      <c r="G48" s="210">
        <v>36084</v>
      </c>
      <c r="H48" s="210">
        <v>47479</v>
      </c>
      <c r="I48" s="210">
        <v>38159</v>
      </c>
      <c r="J48" s="210">
        <v>13536</v>
      </c>
      <c r="K48" s="210">
        <v>16267</v>
      </c>
      <c r="L48" s="210">
        <v>23346</v>
      </c>
      <c r="M48" s="210">
        <v>42329</v>
      </c>
      <c r="N48" s="210">
        <v>39271</v>
      </c>
      <c r="O48" s="209">
        <f t="shared" si="8"/>
        <v>496373</v>
      </c>
    </row>
    <row r="49" spans="1:15">
      <c r="A49" s="195"/>
      <c r="B49" s="195" t="s">
        <v>629</v>
      </c>
      <c r="C49" s="316">
        <v>656</v>
      </c>
      <c r="D49" s="316">
        <v>618</v>
      </c>
      <c r="E49" s="316">
        <v>572</v>
      </c>
      <c r="F49" s="316">
        <v>602</v>
      </c>
      <c r="G49" s="315">
        <v>347</v>
      </c>
      <c r="H49" s="315">
        <v>459</v>
      </c>
      <c r="I49" s="315">
        <v>367</v>
      </c>
      <c r="J49" s="315">
        <v>125</v>
      </c>
      <c r="K49" s="315">
        <v>147</v>
      </c>
      <c r="L49" s="315">
        <v>215</v>
      </c>
      <c r="M49" s="315">
        <v>396</v>
      </c>
      <c r="N49" s="315">
        <v>367</v>
      </c>
      <c r="O49" s="316">
        <f t="shared" si="8"/>
        <v>4871</v>
      </c>
    </row>
    <row r="50" spans="1:15">
      <c r="A50" s="196" t="s">
        <v>8</v>
      </c>
      <c r="B50" s="197" t="s">
        <v>138</v>
      </c>
      <c r="C50" s="213">
        <v>910</v>
      </c>
      <c r="D50" s="213">
        <v>977</v>
      </c>
      <c r="E50" s="213">
        <v>800</v>
      </c>
      <c r="F50" s="213">
        <v>950</v>
      </c>
      <c r="G50" s="214">
        <v>875</v>
      </c>
      <c r="H50" s="214">
        <v>563</v>
      </c>
      <c r="I50" s="214">
        <v>310</v>
      </c>
      <c r="J50" s="214">
        <v>331</v>
      </c>
      <c r="K50" s="214">
        <v>333</v>
      </c>
      <c r="L50" s="214">
        <v>263</v>
      </c>
      <c r="M50" s="214">
        <v>396</v>
      </c>
      <c r="N50" s="214">
        <v>350</v>
      </c>
      <c r="O50" s="213">
        <f t="shared" si="8"/>
        <v>7058</v>
      </c>
    </row>
    <row r="51" spans="1:15">
      <c r="A51" s="327" t="s">
        <v>675</v>
      </c>
      <c r="B51" s="329" t="s">
        <v>703</v>
      </c>
      <c r="C51" s="307">
        <f>C50-'111'!C50</f>
        <v>-782</v>
      </c>
      <c r="D51" s="307">
        <f>D50-'111'!D50</f>
        <v>-371</v>
      </c>
      <c r="E51" s="307">
        <f>E50-'111'!E50</f>
        <v>238</v>
      </c>
      <c r="F51" s="307">
        <f>F50-'111'!F50</f>
        <v>-422</v>
      </c>
      <c r="G51" s="307">
        <f>G50-'111'!G50</f>
        <v>-650</v>
      </c>
      <c r="H51" s="307">
        <f>H50-'111'!H50</f>
        <v>-427</v>
      </c>
      <c r="I51" s="307">
        <f>I50-'111'!I50</f>
        <v>-237</v>
      </c>
      <c r="J51" s="307">
        <f>J50-'111'!J50</f>
        <v>-385</v>
      </c>
      <c r="K51" s="307">
        <f>K50-'111'!K50</f>
        <v>-504</v>
      </c>
      <c r="L51" s="307">
        <f>L50-'111'!L50</f>
        <v>-425</v>
      </c>
      <c r="M51" s="307">
        <f>M50-'111'!M50</f>
        <v>-304</v>
      </c>
      <c r="N51" s="307">
        <f>N50-'111'!N50</f>
        <v>-606</v>
      </c>
      <c r="O51" s="213">
        <f>SUM(C51:N51)</f>
        <v>-4875</v>
      </c>
    </row>
    <row r="52" spans="1:15">
      <c r="A52" s="197"/>
      <c r="B52" s="197" t="s">
        <v>139</v>
      </c>
      <c r="C52" s="219">
        <v>11592</v>
      </c>
      <c r="D52" s="219">
        <v>14321</v>
      </c>
      <c r="E52" s="214">
        <v>13161</v>
      </c>
      <c r="F52" s="214">
        <v>15613</v>
      </c>
      <c r="G52" s="214">
        <v>14388</v>
      </c>
      <c r="H52" s="214">
        <v>9287</v>
      </c>
      <c r="I52" s="214">
        <v>5149</v>
      </c>
      <c r="J52" s="214">
        <v>5493</v>
      </c>
      <c r="K52" s="214">
        <v>5526</v>
      </c>
      <c r="L52" s="214">
        <v>4381</v>
      </c>
      <c r="M52" s="214">
        <v>6555</v>
      </c>
      <c r="N52" s="214">
        <v>5803</v>
      </c>
      <c r="O52" s="213">
        <f t="shared" si="8"/>
        <v>111269</v>
      </c>
    </row>
    <row r="53" spans="1:15">
      <c r="A53" s="197"/>
      <c r="B53" s="197" t="s">
        <v>629</v>
      </c>
      <c r="C53" s="318">
        <v>138</v>
      </c>
      <c r="D53" s="318">
        <v>149</v>
      </c>
      <c r="E53" s="315">
        <v>122</v>
      </c>
      <c r="F53" s="315">
        <v>153</v>
      </c>
      <c r="G53" s="315">
        <v>141</v>
      </c>
      <c r="H53" s="315">
        <v>91</v>
      </c>
      <c r="I53" s="315">
        <v>50</v>
      </c>
      <c r="J53" s="315">
        <v>53</v>
      </c>
      <c r="K53" s="315">
        <v>52</v>
      </c>
      <c r="L53" s="315">
        <v>41</v>
      </c>
      <c r="M53" s="315">
        <v>62</v>
      </c>
      <c r="N53" s="315">
        <v>55</v>
      </c>
      <c r="O53" s="316">
        <f t="shared" si="8"/>
        <v>1107</v>
      </c>
    </row>
    <row r="54" spans="1:15">
      <c r="A54" s="192" t="s">
        <v>21</v>
      </c>
      <c r="B54" s="195" t="s">
        <v>138</v>
      </c>
      <c r="C54" s="218">
        <v>567</v>
      </c>
      <c r="D54" s="218">
        <v>489</v>
      </c>
      <c r="E54" s="210">
        <v>508</v>
      </c>
      <c r="F54" s="210">
        <v>854</v>
      </c>
      <c r="G54" s="210">
        <v>380</v>
      </c>
      <c r="H54" s="210">
        <v>512</v>
      </c>
      <c r="I54" s="210">
        <v>437</v>
      </c>
      <c r="J54" s="210">
        <v>464</v>
      </c>
      <c r="K54" s="210">
        <v>388</v>
      </c>
      <c r="L54" s="210">
        <v>339</v>
      </c>
      <c r="M54" s="210">
        <v>576</v>
      </c>
      <c r="N54" s="210">
        <v>427</v>
      </c>
      <c r="O54" s="209">
        <f t="shared" si="8"/>
        <v>5941</v>
      </c>
    </row>
    <row r="55" spans="1:15">
      <c r="A55" s="200" t="s">
        <v>154</v>
      </c>
      <c r="B55" s="328" t="s">
        <v>703</v>
      </c>
      <c r="C55" s="325">
        <f>C54-'111'!C54</f>
        <v>-11</v>
      </c>
      <c r="D55" s="325">
        <f>D54-'111'!D54</f>
        <v>-51</v>
      </c>
      <c r="E55" s="325">
        <f>E54-'111'!E54</f>
        <v>87</v>
      </c>
      <c r="F55" s="325">
        <f>F54-'111'!F54</f>
        <v>296</v>
      </c>
      <c r="G55" s="325">
        <f>G54-'111'!G54</f>
        <v>-344</v>
      </c>
      <c r="H55" s="325">
        <f>H54-'111'!H54</f>
        <v>-191</v>
      </c>
      <c r="I55" s="325">
        <f>I54-'111'!I54</f>
        <v>-141</v>
      </c>
      <c r="J55" s="325">
        <f>J54-'111'!J54</f>
        <v>-387</v>
      </c>
      <c r="K55" s="325">
        <f>K54-'111'!K54</f>
        <v>-270</v>
      </c>
      <c r="L55" s="325">
        <f>L54-'111'!L54</f>
        <v>-109</v>
      </c>
      <c r="M55" s="325">
        <f>M54-'111'!M54</f>
        <v>-79</v>
      </c>
      <c r="N55" s="325">
        <f>N54-'111'!N54</f>
        <v>-368</v>
      </c>
      <c r="O55" s="209">
        <f>SUM(C55:N55)</f>
        <v>-1568</v>
      </c>
    </row>
    <row r="56" spans="1:15">
      <c r="A56" s="200"/>
      <c r="B56" s="195" t="s">
        <v>139</v>
      </c>
      <c r="C56" s="218">
        <v>7254</v>
      </c>
      <c r="D56" s="218">
        <v>7208</v>
      </c>
      <c r="E56" s="210">
        <v>8387</v>
      </c>
      <c r="F56" s="210">
        <v>14044</v>
      </c>
      <c r="G56" s="210">
        <v>6294</v>
      </c>
      <c r="H56" s="210">
        <v>8452</v>
      </c>
      <c r="I56" s="210">
        <v>7226</v>
      </c>
      <c r="J56" s="210">
        <v>7668</v>
      </c>
      <c r="K56" s="210">
        <v>6425</v>
      </c>
      <c r="L56" s="210">
        <v>5624</v>
      </c>
      <c r="M56" s="210">
        <v>9498</v>
      </c>
      <c r="N56" s="210">
        <v>7063</v>
      </c>
      <c r="O56" s="209">
        <f t="shared" si="8"/>
        <v>95143</v>
      </c>
    </row>
    <row r="57" spans="1:15">
      <c r="A57" s="200"/>
      <c r="B57" s="195" t="s">
        <v>629</v>
      </c>
      <c r="C57" s="318">
        <v>86</v>
      </c>
      <c r="D57" s="318">
        <v>74</v>
      </c>
      <c r="E57" s="315">
        <v>77</v>
      </c>
      <c r="F57" s="315">
        <v>137</v>
      </c>
      <c r="G57" s="315">
        <v>61</v>
      </c>
      <c r="H57" s="315">
        <v>82</v>
      </c>
      <c r="I57" s="315">
        <v>70</v>
      </c>
      <c r="J57" s="315">
        <v>75</v>
      </c>
      <c r="K57" s="315">
        <v>61</v>
      </c>
      <c r="L57" s="315">
        <v>53</v>
      </c>
      <c r="M57" s="315">
        <v>90</v>
      </c>
      <c r="N57" s="315">
        <v>67</v>
      </c>
      <c r="O57" s="316">
        <f t="shared" si="8"/>
        <v>933</v>
      </c>
    </row>
    <row r="58" spans="1:15">
      <c r="A58" s="196" t="s">
        <v>191</v>
      </c>
      <c r="B58" s="197" t="s">
        <v>138</v>
      </c>
      <c r="C58" s="213">
        <v>4962</v>
      </c>
      <c r="D58" s="213">
        <v>4450</v>
      </c>
      <c r="E58" s="213">
        <v>5953</v>
      </c>
      <c r="F58" s="213">
        <v>6317</v>
      </c>
      <c r="G58" s="214">
        <v>5722</v>
      </c>
      <c r="H58" s="214">
        <v>6656</v>
      </c>
      <c r="I58" s="214">
        <v>6268</v>
      </c>
      <c r="J58" s="214">
        <v>5203</v>
      </c>
      <c r="K58" s="214">
        <v>6166</v>
      </c>
      <c r="L58" s="214">
        <v>5248</v>
      </c>
      <c r="M58" s="214">
        <v>6340</v>
      </c>
      <c r="N58" s="214">
        <v>6225</v>
      </c>
      <c r="O58" s="213">
        <f t="shared" si="8"/>
        <v>69510</v>
      </c>
    </row>
    <row r="59" spans="1:15">
      <c r="A59" s="199" t="s">
        <v>155</v>
      </c>
      <c r="B59" s="329" t="s">
        <v>703</v>
      </c>
      <c r="C59" s="307">
        <f>C58-'111'!C58</f>
        <v>-524</v>
      </c>
      <c r="D59" s="307">
        <f>D58-'111'!D58</f>
        <v>-1389</v>
      </c>
      <c r="E59" s="307">
        <f>E58-'111'!E58</f>
        <v>-471</v>
      </c>
      <c r="F59" s="307">
        <f>F58-'111'!F58</f>
        <v>762</v>
      </c>
      <c r="G59" s="307">
        <f>G58-'111'!G58</f>
        <v>-580</v>
      </c>
      <c r="H59" s="307">
        <f>H58-'111'!H58</f>
        <v>149</v>
      </c>
      <c r="I59" s="307">
        <f>I58-'111'!I58</f>
        <v>-300</v>
      </c>
      <c r="J59" s="307">
        <f>J58-'111'!J58</f>
        <v>-1904</v>
      </c>
      <c r="K59" s="307">
        <f>K58-'111'!K58</f>
        <v>-1183</v>
      </c>
      <c r="L59" s="307">
        <f>L58-'111'!L58</f>
        <v>-2413</v>
      </c>
      <c r="M59" s="307">
        <f>M58-'111'!M58</f>
        <v>994</v>
      </c>
      <c r="N59" s="307">
        <f>N58-'111'!N58</f>
        <v>-236</v>
      </c>
      <c r="O59" s="213">
        <f>SUM(C59:N59)</f>
        <v>-7095</v>
      </c>
    </row>
    <row r="60" spans="1:15">
      <c r="A60" s="199"/>
      <c r="B60" s="197" t="s">
        <v>139</v>
      </c>
      <c r="C60" s="219">
        <v>64564</v>
      </c>
      <c r="D60" s="219">
        <v>66649</v>
      </c>
      <c r="E60" s="214">
        <v>99127</v>
      </c>
      <c r="F60" s="214">
        <v>105078</v>
      </c>
      <c r="G60" s="214">
        <v>95349</v>
      </c>
      <c r="H60" s="214">
        <v>110620</v>
      </c>
      <c r="I60" s="214">
        <v>104277</v>
      </c>
      <c r="J60" s="214">
        <v>86864</v>
      </c>
      <c r="K60" s="214">
        <v>102608</v>
      </c>
      <c r="L60" s="214">
        <v>87599</v>
      </c>
      <c r="M60" s="214">
        <v>105453</v>
      </c>
      <c r="N60" s="214">
        <v>103574</v>
      </c>
      <c r="O60" s="213">
        <f t="shared" si="8"/>
        <v>1131762</v>
      </c>
    </row>
    <row r="61" spans="1:15">
      <c r="A61" s="199"/>
      <c r="B61" s="197" t="s">
        <v>629</v>
      </c>
      <c r="C61" s="318">
        <v>754</v>
      </c>
      <c r="D61" s="318">
        <v>676</v>
      </c>
      <c r="E61" s="315">
        <v>905</v>
      </c>
      <c r="F61" s="315">
        <v>1017</v>
      </c>
      <c r="G61" s="315">
        <v>921</v>
      </c>
      <c r="H61" s="315">
        <v>1072</v>
      </c>
      <c r="I61" s="315">
        <v>1009</v>
      </c>
      <c r="J61" s="315">
        <v>838</v>
      </c>
      <c r="K61" s="315">
        <v>962</v>
      </c>
      <c r="L61" s="315">
        <v>819</v>
      </c>
      <c r="M61" s="315">
        <v>989</v>
      </c>
      <c r="N61" s="315">
        <v>971</v>
      </c>
      <c r="O61" s="316">
        <f t="shared" si="8"/>
        <v>10933</v>
      </c>
    </row>
    <row r="62" spans="1:15">
      <c r="A62" s="192" t="s">
        <v>192</v>
      </c>
      <c r="B62" s="195" t="s">
        <v>138</v>
      </c>
      <c r="C62" s="209">
        <v>480</v>
      </c>
      <c r="D62" s="209">
        <v>376</v>
      </c>
      <c r="E62" s="209">
        <v>491</v>
      </c>
      <c r="F62" s="209">
        <v>621</v>
      </c>
      <c r="G62" s="210">
        <v>548</v>
      </c>
      <c r="H62" s="210">
        <v>747</v>
      </c>
      <c r="I62" s="210">
        <v>857</v>
      </c>
      <c r="J62" s="210">
        <v>1125</v>
      </c>
      <c r="K62" s="210">
        <v>1263</v>
      </c>
      <c r="L62" s="210">
        <v>890</v>
      </c>
      <c r="M62" s="210">
        <v>1145</v>
      </c>
      <c r="N62" s="210">
        <v>858</v>
      </c>
      <c r="O62" s="209">
        <f t="shared" si="8"/>
        <v>9401</v>
      </c>
    </row>
    <row r="63" spans="1:15">
      <c r="A63" s="326" t="s">
        <v>673</v>
      </c>
      <c r="B63" s="328" t="s">
        <v>703</v>
      </c>
      <c r="C63" s="297">
        <f>C62-'111'!C62</f>
        <v>218</v>
      </c>
      <c r="D63" s="297">
        <f>D62-'111'!D62</f>
        <v>126</v>
      </c>
      <c r="E63" s="297">
        <f>E62-'111'!E62</f>
        <v>252</v>
      </c>
      <c r="F63" s="297">
        <f>F62-'111'!F62</f>
        <v>232</v>
      </c>
      <c r="G63" s="297">
        <f>G62-'111'!G62</f>
        <v>231</v>
      </c>
      <c r="H63" s="297">
        <f>H62-'111'!H62</f>
        <v>464</v>
      </c>
      <c r="I63" s="297">
        <f>I62-'111'!I62</f>
        <v>537</v>
      </c>
      <c r="J63" s="297">
        <f>J62-'111'!J62</f>
        <v>569</v>
      </c>
      <c r="K63" s="297">
        <f>K62-'111'!K62</f>
        <v>637</v>
      </c>
      <c r="L63" s="297">
        <f>L62-'111'!L62</f>
        <v>199</v>
      </c>
      <c r="M63" s="297">
        <f>M62-'111'!M62</f>
        <v>436</v>
      </c>
      <c r="N63" s="297">
        <f>N62-'111'!N62</f>
        <v>209</v>
      </c>
      <c r="O63" s="209">
        <f>SUM(C63:N63)</f>
        <v>4110</v>
      </c>
    </row>
    <row r="64" spans="1:15">
      <c r="A64" s="195"/>
      <c r="B64" s="195" t="s">
        <v>139</v>
      </c>
      <c r="C64" s="218">
        <v>6153</v>
      </c>
      <c r="D64" s="218">
        <v>5560</v>
      </c>
      <c r="E64" s="210">
        <v>8109</v>
      </c>
      <c r="F64" s="210">
        <v>10235</v>
      </c>
      <c r="G64" s="210">
        <v>9041</v>
      </c>
      <c r="H64" s="210">
        <v>12295</v>
      </c>
      <c r="I64" s="210">
        <v>14094</v>
      </c>
      <c r="J64" s="210">
        <v>18476</v>
      </c>
      <c r="K64" s="210">
        <v>20731</v>
      </c>
      <c r="L64" s="210">
        <v>14633</v>
      </c>
      <c r="M64" s="210">
        <v>18802</v>
      </c>
      <c r="N64" s="210">
        <v>14109</v>
      </c>
      <c r="O64" s="209">
        <f t="shared" si="8"/>
        <v>152238</v>
      </c>
    </row>
    <row r="65" spans="1:15">
      <c r="A65" s="206"/>
      <c r="B65" s="195" t="s">
        <v>629</v>
      </c>
      <c r="C65" s="318">
        <v>73</v>
      </c>
      <c r="D65" s="318">
        <v>57</v>
      </c>
      <c r="E65" s="315">
        <v>75</v>
      </c>
      <c r="F65" s="315">
        <v>100</v>
      </c>
      <c r="G65" s="315">
        <v>88</v>
      </c>
      <c r="H65" s="315">
        <v>120</v>
      </c>
      <c r="I65" s="315">
        <v>138</v>
      </c>
      <c r="J65" s="315">
        <v>181</v>
      </c>
      <c r="K65" s="315">
        <v>197</v>
      </c>
      <c r="L65" s="315">
        <v>139</v>
      </c>
      <c r="M65" s="315">
        <v>179</v>
      </c>
      <c r="N65" s="315">
        <v>134</v>
      </c>
      <c r="O65" s="316">
        <f t="shared" si="8"/>
        <v>1481</v>
      </c>
    </row>
    <row r="66" spans="1:15">
      <c r="A66" s="196" t="s">
        <v>694</v>
      </c>
      <c r="B66" s="197" t="s">
        <v>138</v>
      </c>
      <c r="C66" s="213">
        <v>243</v>
      </c>
      <c r="D66" s="213">
        <v>206</v>
      </c>
      <c r="E66" s="213">
        <v>287</v>
      </c>
      <c r="F66" s="213">
        <v>292</v>
      </c>
      <c r="G66" s="214">
        <v>287</v>
      </c>
      <c r="H66" s="214">
        <v>316</v>
      </c>
      <c r="I66" s="214">
        <v>337</v>
      </c>
      <c r="J66" s="214">
        <v>262</v>
      </c>
      <c r="K66" s="214">
        <v>305</v>
      </c>
      <c r="L66" s="214">
        <v>257</v>
      </c>
      <c r="M66" s="214">
        <v>348</v>
      </c>
      <c r="N66" s="214">
        <v>305</v>
      </c>
      <c r="O66" s="213">
        <f t="shared" si="8"/>
        <v>3445</v>
      </c>
    </row>
    <row r="67" spans="1:15">
      <c r="A67" s="199" t="s">
        <v>695</v>
      </c>
      <c r="B67" s="329" t="s">
        <v>703</v>
      </c>
      <c r="C67" s="307">
        <f>C66-'111'!C66</f>
        <v>243</v>
      </c>
      <c r="D67" s="307">
        <f>D66-'111'!D66</f>
        <v>206</v>
      </c>
      <c r="E67" s="307">
        <f>E66-'111'!E66</f>
        <v>287</v>
      </c>
      <c r="F67" s="307">
        <f>F66-'111'!F66</f>
        <v>292</v>
      </c>
      <c r="G67" s="307">
        <f>G66-'111'!G66</f>
        <v>287</v>
      </c>
      <c r="H67" s="307">
        <f>H66-'111'!H66</f>
        <v>316</v>
      </c>
      <c r="I67" s="307">
        <f>I66-'111'!I66</f>
        <v>337</v>
      </c>
      <c r="J67" s="307">
        <f>J66-'111'!J66</f>
        <v>262</v>
      </c>
      <c r="K67" s="307">
        <f>K66-'111'!K66</f>
        <v>305</v>
      </c>
      <c r="L67" s="307">
        <f>L66-'111'!L66</f>
        <v>257</v>
      </c>
      <c r="M67" s="307">
        <f>M66-'111'!M66</f>
        <v>118</v>
      </c>
      <c r="N67" s="307">
        <f>N66-'111'!N66</f>
        <v>15</v>
      </c>
      <c r="O67" s="213">
        <f>SUM(C67:N67)</f>
        <v>2925</v>
      </c>
    </row>
    <row r="68" spans="1:15">
      <c r="A68" s="199"/>
      <c r="B68" s="197" t="s">
        <v>139</v>
      </c>
      <c r="C68" s="219">
        <v>3156</v>
      </c>
      <c r="D68" s="219">
        <v>3083</v>
      </c>
      <c r="E68" s="214">
        <v>4774</v>
      </c>
      <c r="F68" s="214">
        <v>4855</v>
      </c>
      <c r="G68" s="214">
        <v>4774</v>
      </c>
      <c r="H68" s="214">
        <v>5247</v>
      </c>
      <c r="I68" s="214">
        <v>5592</v>
      </c>
      <c r="J68" s="214">
        <v>4364</v>
      </c>
      <c r="K68" s="214">
        <v>5068</v>
      </c>
      <c r="L68" s="214">
        <v>4284</v>
      </c>
      <c r="M68" s="214">
        <v>5771</v>
      </c>
      <c r="N68" s="214">
        <v>5068</v>
      </c>
      <c r="O68" s="213">
        <f t="shared" ref="O68:O69" si="9">SUM(C68:N68)</f>
        <v>56036</v>
      </c>
    </row>
    <row r="69" spans="1:15">
      <c r="A69" s="199"/>
      <c r="B69" s="197" t="s">
        <v>629</v>
      </c>
      <c r="C69" s="318">
        <v>37</v>
      </c>
      <c r="D69" s="318">
        <v>31</v>
      </c>
      <c r="E69" s="315">
        <v>44</v>
      </c>
      <c r="F69" s="315">
        <v>47</v>
      </c>
      <c r="G69" s="315">
        <v>46</v>
      </c>
      <c r="H69" s="315">
        <v>51</v>
      </c>
      <c r="I69" s="315">
        <v>54</v>
      </c>
      <c r="J69" s="315">
        <v>42</v>
      </c>
      <c r="K69" s="315">
        <v>48</v>
      </c>
      <c r="L69" s="315">
        <v>40</v>
      </c>
      <c r="M69" s="315">
        <v>54</v>
      </c>
      <c r="N69" s="315">
        <v>48</v>
      </c>
      <c r="O69" s="316">
        <f t="shared" si="9"/>
        <v>542</v>
      </c>
    </row>
    <row r="70" spans="1:15">
      <c r="A70" s="366" t="s">
        <v>389</v>
      </c>
      <c r="B70" s="198" t="s">
        <v>208</v>
      </c>
      <c r="C70" s="220">
        <f>SUM(C34,C38,C42,C46,C50,C54,C58,C62,C66)</f>
        <v>45641</v>
      </c>
      <c r="D70" s="220">
        <f>SUM(D34,D38,D42,D46,D50,D54,D58,D62,D66)</f>
        <v>40974</v>
      </c>
      <c r="E70" s="220">
        <f>SUM(E34,E38,E42,E46,E50,E54,E58,E62,E66)</f>
        <v>42655</v>
      </c>
      <c r="F70" s="220">
        <f t="shared" ref="F70:N70" si="10">SUM(F34,F38,F42,F46,F50,F54,F58,F62,F66)</f>
        <v>57377</v>
      </c>
      <c r="G70" s="220">
        <f t="shared" si="10"/>
        <v>48290</v>
      </c>
      <c r="H70" s="220">
        <f t="shared" si="10"/>
        <v>52008</v>
      </c>
      <c r="I70" s="220">
        <f t="shared" si="10"/>
        <v>45319</v>
      </c>
      <c r="J70" s="220">
        <f t="shared" si="10"/>
        <v>33321</v>
      </c>
      <c r="K70" s="220">
        <f t="shared" si="10"/>
        <v>39061</v>
      </c>
      <c r="L70" s="220">
        <f t="shared" si="10"/>
        <v>31792</v>
      </c>
      <c r="M70" s="220">
        <f t="shared" si="10"/>
        <v>47624</v>
      </c>
      <c r="N70" s="220">
        <f t="shared" si="10"/>
        <v>45797</v>
      </c>
      <c r="O70" s="229">
        <f>SUM(C70:N70)</f>
        <v>529859</v>
      </c>
    </row>
    <row r="71" spans="1:15">
      <c r="A71" s="367"/>
      <c r="B71" s="198" t="s">
        <v>209</v>
      </c>
      <c r="C71" s="220">
        <f>SUM(C36,C40,C44,C48,C52,C56,C60,C64,C68)</f>
        <v>589103</v>
      </c>
      <c r="D71" s="220">
        <f t="shared" ref="D71:N71" si="11">SUM(D36,D40,D44,D48,D52,D56,D60,D64,D68)</f>
        <v>608896</v>
      </c>
      <c r="E71" s="220">
        <f t="shared" si="11"/>
        <v>709153</v>
      </c>
      <c r="F71" s="220">
        <f t="shared" si="11"/>
        <v>949857</v>
      </c>
      <c r="G71" s="220">
        <f t="shared" si="11"/>
        <v>801285</v>
      </c>
      <c r="H71" s="220">
        <f t="shared" si="11"/>
        <v>862075</v>
      </c>
      <c r="I71" s="220">
        <f t="shared" si="11"/>
        <v>752710</v>
      </c>
      <c r="J71" s="220">
        <f t="shared" si="11"/>
        <v>556543</v>
      </c>
      <c r="K71" s="220">
        <f t="shared" si="11"/>
        <v>650389</v>
      </c>
      <c r="L71" s="220">
        <f t="shared" si="11"/>
        <v>531545</v>
      </c>
      <c r="M71" s="220">
        <f t="shared" si="11"/>
        <v>790394</v>
      </c>
      <c r="N71" s="220">
        <f t="shared" si="11"/>
        <v>760524</v>
      </c>
      <c r="O71" s="229">
        <f>SUM(C71:N71)</f>
        <v>8562474</v>
      </c>
    </row>
    <row r="72" spans="1:15">
      <c r="A72" s="377" t="s">
        <v>578</v>
      </c>
      <c r="B72" s="378"/>
      <c r="C72" s="309" t="s">
        <v>579</v>
      </c>
      <c r="D72" s="309" t="s">
        <v>582</v>
      </c>
      <c r="E72" s="309" t="s">
        <v>585</v>
      </c>
      <c r="F72" s="309" t="s">
        <v>589</v>
      </c>
      <c r="G72" s="309" t="s">
        <v>592</v>
      </c>
      <c r="H72" s="309" t="s">
        <v>597</v>
      </c>
      <c r="I72" s="309" t="s">
        <v>602</v>
      </c>
      <c r="J72" s="309" t="s">
        <v>605</v>
      </c>
      <c r="K72" s="309" t="s">
        <v>606</v>
      </c>
      <c r="L72" s="221" t="s">
        <v>567</v>
      </c>
      <c r="M72" s="221" t="s">
        <v>571</v>
      </c>
      <c r="N72" s="221" t="s">
        <v>574</v>
      </c>
      <c r="O72" s="211"/>
    </row>
    <row r="73" spans="1:15">
      <c r="A73" s="368" t="s">
        <v>390</v>
      </c>
      <c r="B73" s="195" t="s">
        <v>140</v>
      </c>
      <c r="C73" s="222">
        <v>133.33000000000001</v>
      </c>
      <c r="D73" s="223">
        <v>127.22</v>
      </c>
      <c r="E73" s="223">
        <v>130.61000000000001</v>
      </c>
      <c r="F73" s="223">
        <v>128.26</v>
      </c>
      <c r="G73" s="222">
        <v>159.19999999999999</v>
      </c>
      <c r="H73" s="223">
        <v>160.13999999999999</v>
      </c>
      <c r="I73" s="223">
        <v>115.04</v>
      </c>
      <c r="J73" s="223">
        <v>155.21</v>
      </c>
      <c r="K73" s="223">
        <v>165.66</v>
      </c>
      <c r="L73" s="223">
        <v>13.42</v>
      </c>
      <c r="M73" s="223">
        <v>183.57</v>
      </c>
      <c r="N73" s="222">
        <v>98.08</v>
      </c>
      <c r="O73" s="225">
        <f t="shared" ref="O73:O80" si="12">SUM(C73:N73)</f>
        <v>1569.74</v>
      </c>
    </row>
    <row r="74" spans="1:15">
      <c r="A74" s="383"/>
      <c r="B74" s="328" t="s">
        <v>703</v>
      </c>
      <c r="C74" s="331">
        <f>C73-'111'!C73</f>
        <v>-45.899999999999977</v>
      </c>
      <c r="D74" s="331">
        <f>D73-'111'!D73</f>
        <v>33.099999999999994</v>
      </c>
      <c r="E74" s="331">
        <f>E73-'111'!E73</f>
        <v>11.820000000000007</v>
      </c>
      <c r="F74" s="331">
        <f>F73-'111'!F73</f>
        <v>64.63</v>
      </c>
      <c r="G74" s="331">
        <f>G73-'111'!G73</f>
        <v>98.589999999999989</v>
      </c>
      <c r="H74" s="331">
        <f>H73-'111'!H73</f>
        <v>41.089999999999989</v>
      </c>
      <c r="I74" s="331">
        <f>I73-'111'!I73</f>
        <v>24.39</v>
      </c>
      <c r="J74" s="331">
        <f>J73-'111'!J73</f>
        <v>44.13000000000001</v>
      </c>
      <c r="K74" s="331">
        <f>K73-'111'!K73</f>
        <v>44.599999999999994</v>
      </c>
      <c r="L74" s="331">
        <f>L73-'111'!L73</f>
        <v>-136.29000000000002</v>
      </c>
      <c r="M74" s="331">
        <f>M73-'111'!M73</f>
        <v>57.36999999999999</v>
      </c>
      <c r="N74" s="331">
        <f>N73-'111'!N73</f>
        <v>1.5900000000000034</v>
      </c>
      <c r="O74" s="225"/>
    </row>
    <row r="75" spans="1:15">
      <c r="A75" s="369"/>
      <c r="B75" s="195" t="s">
        <v>141</v>
      </c>
      <c r="C75" s="218">
        <v>3916</v>
      </c>
      <c r="D75" s="218">
        <v>3861</v>
      </c>
      <c r="E75" s="218">
        <v>3897</v>
      </c>
      <c r="F75" s="218">
        <v>3740</v>
      </c>
      <c r="G75" s="210">
        <v>4750</v>
      </c>
      <c r="H75" s="218">
        <v>4758</v>
      </c>
      <c r="I75" s="218">
        <v>3314</v>
      </c>
      <c r="J75" s="218">
        <v>4958</v>
      </c>
      <c r="K75" s="218">
        <v>5346</v>
      </c>
      <c r="L75" s="218">
        <v>4127</v>
      </c>
      <c r="M75" s="218">
        <v>5615</v>
      </c>
      <c r="N75" s="210">
        <v>2990</v>
      </c>
      <c r="O75" s="225">
        <f t="shared" si="12"/>
        <v>51272</v>
      </c>
    </row>
    <row r="76" spans="1:15">
      <c r="A76" s="370" t="s">
        <v>11</v>
      </c>
      <c r="B76" s="195" t="s">
        <v>140</v>
      </c>
      <c r="C76" s="222">
        <v>70.56</v>
      </c>
      <c r="D76" s="223">
        <v>0</v>
      </c>
      <c r="E76" s="223">
        <v>75.05</v>
      </c>
      <c r="F76" s="223">
        <v>67.81</v>
      </c>
      <c r="G76" s="222">
        <v>0</v>
      </c>
      <c r="H76" s="223">
        <v>72.760000000000005</v>
      </c>
      <c r="I76" s="222">
        <v>0</v>
      </c>
      <c r="J76" s="223">
        <v>66.72</v>
      </c>
      <c r="K76" s="223">
        <v>0</v>
      </c>
      <c r="L76" s="223">
        <v>75.790000000000006</v>
      </c>
      <c r="M76" s="223">
        <v>0</v>
      </c>
      <c r="N76" s="222">
        <v>0</v>
      </c>
      <c r="O76" s="225">
        <f t="shared" si="12"/>
        <v>428.69</v>
      </c>
    </row>
    <row r="77" spans="1:15">
      <c r="A77" s="382"/>
      <c r="B77" s="328" t="s">
        <v>703</v>
      </c>
      <c r="C77" s="331">
        <f>C76-'111'!C76</f>
        <v>-5.1799999999999926</v>
      </c>
      <c r="D77" s="331">
        <f>D76-'111'!D76</f>
        <v>0</v>
      </c>
      <c r="E77" s="331">
        <f>E76-'111'!E76</f>
        <v>75.05</v>
      </c>
      <c r="F77" s="331">
        <f>F76-'111'!F76</f>
        <v>-8.25</v>
      </c>
      <c r="G77" s="331">
        <f>G76-'111'!G76</f>
        <v>0</v>
      </c>
      <c r="H77" s="331">
        <f>H76-'111'!H76</f>
        <v>72.760000000000005</v>
      </c>
      <c r="I77" s="331">
        <f>I76-'111'!I76</f>
        <v>0</v>
      </c>
      <c r="J77" s="331">
        <f>J76-'111'!J76</f>
        <v>20.100000000000001</v>
      </c>
      <c r="K77" s="331">
        <f>K76-'111'!K76</f>
        <v>-55.28</v>
      </c>
      <c r="L77" s="331">
        <f>L76-'111'!L76</f>
        <v>1.5</v>
      </c>
      <c r="M77" s="331">
        <f>M76-'111'!M76</f>
        <v>-65.3</v>
      </c>
      <c r="N77" s="331">
        <f>N76-'111'!N76</f>
        <v>0</v>
      </c>
      <c r="O77" s="225"/>
    </row>
    <row r="78" spans="1:15">
      <c r="A78" s="369"/>
      <c r="B78" s="195" t="s">
        <v>141</v>
      </c>
      <c r="C78" s="218">
        <v>1838</v>
      </c>
      <c r="D78" s="218">
        <v>0</v>
      </c>
      <c r="E78" s="218">
        <v>1962</v>
      </c>
      <c r="F78" s="218">
        <v>1733</v>
      </c>
      <c r="G78" s="210">
        <v>0</v>
      </c>
      <c r="H78" s="218">
        <v>1895</v>
      </c>
      <c r="I78" s="210">
        <v>0</v>
      </c>
      <c r="J78" s="218">
        <v>1817</v>
      </c>
      <c r="K78" s="218">
        <v>0</v>
      </c>
      <c r="L78" s="218">
        <v>2072</v>
      </c>
      <c r="M78" s="218">
        <v>0</v>
      </c>
      <c r="N78" s="210">
        <v>0</v>
      </c>
      <c r="O78" s="225">
        <f t="shared" si="12"/>
        <v>11317</v>
      </c>
    </row>
    <row r="79" spans="1:15">
      <c r="A79" s="375" t="s">
        <v>389</v>
      </c>
      <c r="B79" s="198" t="s">
        <v>210</v>
      </c>
      <c r="C79" s="224">
        <f>C73+C76</f>
        <v>203.89000000000001</v>
      </c>
      <c r="D79" s="224">
        <f t="shared" ref="D79:N79" si="13">D73+D76</f>
        <v>127.22</v>
      </c>
      <c r="E79" s="224">
        <f t="shared" si="13"/>
        <v>205.66000000000003</v>
      </c>
      <c r="F79" s="224">
        <f t="shared" si="13"/>
        <v>196.07</v>
      </c>
      <c r="G79" s="224">
        <f t="shared" si="13"/>
        <v>159.19999999999999</v>
      </c>
      <c r="H79" s="224">
        <f t="shared" si="13"/>
        <v>232.89999999999998</v>
      </c>
      <c r="I79" s="224">
        <f t="shared" si="13"/>
        <v>115.04</v>
      </c>
      <c r="J79" s="224">
        <f t="shared" si="13"/>
        <v>221.93</v>
      </c>
      <c r="K79" s="224">
        <f t="shared" si="13"/>
        <v>165.66</v>
      </c>
      <c r="L79" s="224">
        <f t="shared" si="13"/>
        <v>89.210000000000008</v>
      </c>
      <c r="M79" s="224">
        <f t="shared" si="13"/>
        <v>183.57</v>
      </c>
      <c r="N79" s="224">
        <f t="shared" si="13"/>
        <v>98.08</v>
      </c>
      <c r="O79" s="234">
        <f t="shared" si="12"/>
        <v>1998.43</v>
      </c>
    </row>
    <row r="80" spans="1:15">
      <c r="A80" s="376"/>
      <c r="B80" s="198" t="s">
        <v>211</v>
      </c>
      <c r="C80" s="220">
        <f>C75+C78</f>
        <v>5754</v>
      </c>
      <c r="D80" s="220">
        <f t="shared" ref="D80:N80" si="14">D75+D78</f>
        <v>3861</v>
      </c>
      <c r="E80" s="220">
        <f t="shared" si="14"/>
        <v>5859</v>
      </c>
      <c r="F80" s="220">
        <f t="shared" si="14"/>
        <v>5473</v>
      </c>
      <c r="G80" s="220">
        <f t="shared" si="14"/>
        <v>4750</v>
      </c>
      <c r="H80" s="220">
        <f t="shared" si="14"/>
        <v>6653</v>
      </c>
      <c r="I80" s="220">
        <f t="shared" si="14"/>
        <v>3314</v>
      </c>
      <c r="J80" s="220">
        <f t="shared" si="14"/>
        <v>6775</v>
      </c>
      <c r="K80" s="220">
        <f t="shared" si="14"/>
        <v>5346</v>
      </c>
      <c r="L80" s="220">
        <f t="shared" si="14"/>
        <v>6199</v>
      </c>
      <c r="M80" s="220">
        <f t="shared" si="14"/>
        <v>5615</v>
      </c>
      <c r="N80" s="220">
        <f t="shared" si="14"/>
        <v>2990</v>
      </c>
      <c r="O80" s="229">
        <f t="shared" si="12"/>
        <v>62589</v>
      </c>
    </row>
    <row r="81" spans="1:15">
      <c r="A81" s="377" t="s">
        <v>594</v>
      </c>
      <c r="B81" s="378"/>
      <c r="C81" s="230" t="s">
        <v>539</v>
      </c>
      <c r="D81" s="230" t="s">
        <v>706</v>
      </c>
      <c r="E81" s="286" t="s">
        <v>709</v>
      </c>
      <c r="F81" s="286" t="s">
        <v>710</v>
      </c>
      <c r="G81" s="286" t="s">
        <v>712</v>
      </c>
      <c r="H81" s="286" t="s">
        <v>714</v>
      </c>
      <c r="I81" s="286" t="s">
        <v>689</v>
      </c>
      <c r="J81" s="286" t="s">
        <v>716</v>
      </c>
      <c r="K81" s="286" t="s">
        <v>718</v>
      </c>
      <c r="L81" s="286" t="s">
        <v>719</v>
      </c>
      <c r="M81" s="286" t="s">
        <v>721</v>
      </c>
      <c r="N81" s="286" t="s">
        <v>699</v>
      </c>
      <c r="O81" s="211"/>
    </row>
    <row r="82" spans="1:15">
      <c r="A82" s="371" t="s">
        <v>12</v>
      </c>
      <c r="B82" s="197" t="s">
        <v>138</v>
      </c>
      <c r="C82" s="219">
        <v>6009</v>
      </c>
      <c r="D82" s="219">
        <v>3559</v>
      </c>
      <c r="E82" s="214">
        <v>3476</v>
      </c>
      <c r="F82" s="214">
        <v>7008</v>
      </c>
      <c r="G82" s="214">
        <v>4841</v>
      </c>
      <c r="H82" s="214">
        <v>5540</v>
      </c>
      <c r="I82" s="214">
        <v>2949</v>
      </c>
      <c r="J82" s="214">
        <v>972</v>
      </c>
      <c r="K82" s="214">
        <v>1008</v>
      </c>
      <c r="L82" s="214">
        <v>2196</v>
      </c>
      <c r="M82" s="214">
        <v>4024</v>
      </c>
      <c r="N82" s="214">
        <v>5434</v>
      </c>
      <c r="O82" s="213">
        <f t="shared" ref="O82:O95" si="15">SUM(C82:N82)</f>
        <v>47016</v>
      </c>
    </row>
    <row r="83" spans="1:15">
      <c r="A83" s="384"/>
      <c r="B83" s="330" t="s">
        <v>704</v>
      </c>
      <c r="C83" s="324">
        <f>C82-'111'!C82</f>
        <v>803</v>
      </c>
      <c r="D83" s="324">
        <f>D82-'111'!D82</f>
        <v>-1786</v>
      </c>
      <c r="E83" s="324">
        <f>E82-'111'!E82</f>
        <v>489</v>
      </c>
      <c r="F83" s="324">
        <f>F82-'111'!F82</f>
        <v>1043</v>
      </c>
      <c r="G83" s="324">
        <f>G82-'111'!G82</f>
        <v>1919</v>
      </c>
      <c r="H83" s="324">
        <f>H82-'111'!H82</f>
        <v>2390</v>
      </c>
      <c r="I83" s="324">
        <f>I82-'111'!I82</f>
        <v>1304</v>
      </c>
      <c r="J83" s="324">
        <f>J82-'111'!J82</f>
        <v>118</v>
      </c>
      <c r="K83" s="324">
        <f>K82-'111'!K82</f>
        <v>157</v>
      </c>
      <c r="L83" s="324">
        <f>L82-'111'!L82</f>
        <v>274</v>
      </c>
      <c r="M83" s="324">
        <f>M82-'111'!M82</f>
        <v>653</v>
      </c>
      <c r="N83" s="324">
        <f>N82-'111'!N82</f>
        <v>1138</v>
      </c>
      <c r="O83" s="213">
        <f t="shared" si="15"/>
        <v>8502</v>
      </c>
    </row>
    <row r="84" spans="1:15">
      <c r="A84" s="369"/>
      <c r="B84" s="197" t="s">
        <v>13</v>
      </c>
      <c r="C84" s="219">
        <v>67200</v>
      </c>
      <c r="D84" s="219">
        <v>39883</v>
      </c>
      <c r="E84" s="214">
        <v>38957</v>
      </c>
      <c r="F84" s="214">
        <v>78339</v>
      </c>
      <c r="G84" s="214">
        <v>54177</v>
      </c>
      <c r="H84" s="214">
        <v>61971</v>
      </c>
      <c r="I84" s="214">
        <v>33081</v>
      </c>
      <c r="J84" s="214">
        <v>11038</v>
      </c>
      <c r="K84" s="214">
        <v>11439</v>
      </c>
      <c r="L84" s="214">
        <v>24685</v>
      </c>
      <c r="M84" s="214">
        <v>45068</v>
      </c>
      <c r="N84" s="214">
        <v>60789</v>
      </c>
      <c r="O84" s="213">
        <f t="shared" si="15"/>
        <v>526627</v>
      </c>
    </row>
    <row r="85" spans="1:15">
      <c r="A85" s="370" t="s">
        <v>14</v>
      </c>
      <c r="B85" s="195" t="s">
        <v>138</v>
      </c>
      <c r="C85" s="218">
        <v>7485</v>
      </c>
      <c r="D85" s="218">
        <v>4695</v>
      </c>
      <c r="E85" s="210">
        <v>4677</v>
      </c>
      <c r="F85" s="210">
        <v>8481</v>
      </c>
      <c r="G85" s="210">
        <v>5472</v>
      </c>
      <c r="H85" s="210">
        <v>6248</v>
      </c>
      <c r="I85" s="210">
        <v>3054</v>
      </c>
      <c r="J85" s="210">
        <v>2</v>
      </c>
      <c r="K85" s="210">
        <v>153</v>
      </c>
      <c r="L85" s="210">
        <v>2615</v>
      </c>
      <c r="M85" s="210">
        <v>4798</v>
      </c>
      <c r="N85" s="210">
        <v>6151</v>
      </c>
      <c r="O85" s="209">
        <f t="shared" si="15"/>
        <v>53831</v>
      </c>
    </row>
    <row r="86" spans="1:15">
      <c r="A86" s="382"/>
      <c r="B86" s="328" t="s">
        <v>703</v>
      </c>
      <c r="C86" s="325">
        <f>C85-'111'!C85</f>
        <v>1246</v>
      </c>
      <c r="D86" s="325">
        <f>D85-'111'!D85</f>
        <v>-1576</v>
      </c>
      <c r="E86" s="325">
        <f>E85-'111'!E85</f>
        <v>1144</v>
      </c>
      <c r="F86" s="325">
        <f>F85-'111'!F85</f>
        <v>1432</v>
      </c>
      <c r="G86" s="325">
        <f>G85-'111'!G85</f>
        <v>1397</v>
      </c>
      <c r="H86" s="325">
        <f>H85-'111'!H85</f>
        <v>1888</v>
      </c>
      <c r="I86" s="325">
        <f>I85-'111'!I85</f>
        <v>737</v>
      </c>
      <c r="J86" s="325">
        <f>J85-'111'!J85</f>
        <v>-923</v>
      </c>
      <c r="K86" s="325">
        <f>K85-'111'!K85</f>
        <v>-780</v>
      </c>
      <c r="L86" s="325">
        <f>L85-'111'!L85</f>
        <v>-589</v>
      </c>
      <c r="M86" s="325">
        <f>M85-'111'!M85</f>
        <v>214</v>
      </c>
      <c r="N86" s="325">
        <f>N85-'111'!N85</f>
        <v>1469</v>
      </c>
      <c r="O86" s="209">
        <f t="shared" si="15"/>
        <v>5659</v>
      </c>
    </row>
    <row r="87" spans="1:15">
      <c r="A87" s="369"/>
      <c r="B87" s="195" t="s">
        <v>13</v>
      </c>
      <c r="C87" s="218">
        <v>83658</v>
      </c>
      <c r="D87" s="218">
        <v>52549</v>
      </c>
      <c r="E87" s="210">
        <v>52349</v>
      </c>
      <c r="F87" s="210">
        <v>94763</v>
      </c>
      <c r="G87" s="210">
        <v>61213</v>
      </c>
      <c r="H87" s="210">
        <v>69865</v>
      </c>
      <c r="I87" s="210">
        <v>34252</v>
      </c>
      <c r="J87" s="210">
        <v>222</v>
      </c>
      <c r="K87" s="210">
        <v>1906</v>
      </c>
      <c r="L87" s="210">
        <v>29357</v>
      </c>
      <c r="M87" s="210">
        <v>53698</v>
      </c>
      <c r="N87" s="210">
        <v>68784</v>
      </c>
      <c r="O87" s="209">
        <f t="shared" si="15"/>
        <v>602616</v>
      </c>
    </row>
    <row r="88" spans="1:15">
      <c r="A88" s="371" t="s">
        <v>393</v>
      </c>
      <c r="B88" s="197" t="s">
        <v>138</v>
      </c>
      <c r="C88" s="219">
        <v>7208</v>
      </c>
      <c r="D88" s="219">
        <v>4731</v>
      </c>
      <c r="E88" s="214">
        <v>4297</v>
      </c>
      <c r="F88" s="214">
        <v>7326</v>
      </c>
      <c r="G88" s="214">
        <v>4994</v>
      </c>
      <c r="H88" s="214">
        <v>5221</v>
      </c>
      <c r="I88" s="214">
        <v>2940</v>
      </c>
      <c r="J88" s="214">
        <v>1606</v>
      </c>
      <c r="K88" s="214">
        <v>1983</v>
      </c>
      <c r="L88" s="214">
        <v>2577</v>
      </c>
      <c r="M88" s="214">
        <v>4693</v>
      </c>
      <c r="N88" s="214">
        <v>5952</v>
      </c>
      <c r="O88" s="213">
        <f t="shared" si="15"/>
        <v>53528</v>
      </c>
    </row>
    <row r="89" spans="1:15">
      <c r="A89" s="384"/>
      <c r="B89" s="329" t="s">
        <v>703</v>
      </c>
      <c r="C89" s="324">
        <f>C88-'111'!C88</f>
        <v>-588</v>
      </c>
      <c r="D89" s="324">
        <f>D88-'111'!D88</f>
        <v>-3468</v>
      </c>
      <c r="E89" s="324">
        <f>E88-'111'!E88</f>
        <v>-1799</v>
      </c>
      <c r="F89" s="324">
        <f>F88-'111'!F88</f>
        <v>-958</v>
      </c>
      <c r="G89" s="324">
        <f>G88-'111'!G88</f>
        <v>-198</v>
      </c>
      <c r="H89" s="324">
        <f>H88-'111'!H88</f>
        <v>-374</v>
      </c>
      <c r="I89" s="324">
        <f>I88-'111'!I88</f>
        <v>-305</v>
      </c>
      <c r="J89" s="324">
        <f>J88-'111'!J88</f>
        <v>1606</v>
      </c>
      <c r="K89" s="324">
        <f>K88-'111'!K88</f>
        <v>1787</v>
      </c>
      <c r="L89" s="324">
        <f>L88-'111'!L88</f>
        <v>-230</v>
      </c>
      <c r="M89" s="324">
        <f>M88-'111'!M88</f>
        <v>162</v>
      </c>
      <c r="N89" s="324">
        <f>N88-'111'!N88</f>
        <v>632</v>
      </c>
      <c r="O89" s="213">
        <f t="shared" si="15"/>
        <v>-3733</v>
      </c>
    </row>
    <row r="90" spans="1:15">
      <c r="A90" s="369"/>
      <c r="B90" s="197" t="s">
        <v>13</v>
      </c>
      <c r="C90" s="219">
        <v>80569</v>
      </c>
      <c r="D90" s="219">
        <v>52951</v>
      </c>
      <c r="E90" s="214">
        <v>48112</v>
      </c>
      <c r="F90" s="214">
        <v>81885</v>
      </c>
      <c r="G90" s="214">
        <v>55883</v>
      </c>
      <c r="H90" s="214">
        <v>58414</v>
      </c>
      <c r="I90" s="214">
        <v>32981</v>
      </c>
      <c r="J90" s="214">
        <v>18107</v>
      </c>
      <c r="K90" s="214">
        <v>22310</v>
      </c>
      <c r="L90" s="214">
        <v>28934</v>
      </c>
      <c r="M90" s="214">
        <v>52527</v>
      </c>
      <c r="N90" s="214">
        <v>66565</v>
      </c>
      <c r="O90" s="213">
        <f t="shared" si="15"/>
        <v>599238</v>
      </c>
    </row>
    <row r="91" spans="1:15">
      <c r="A91" s="370" t="s">
        <v>15</v>
      </c>
      <c r="B91" s="195" t="s">
        <v>138</v>
      </c>
      <c r="C91" s="218">
        <v>3683</v>
      </c>
      <c r="D91" s="218">
        <v>2025</v>
      </c>
      <c r="E91" s="210">
        <v>2248</v>
      </c>
      <c r="F91" s="210">
        <v>3962</v>
      </c>
      <c r="G91" s="210">
        <v>2557</v>
      </c>
      <c r="H91" s="210">
        <v>2845</v>
      </c>
      <c r="I91" s="210">
        <v>1464</v>
      </c>
      <c r="J91" s="210">
        <v>1217</v>
      </c>
      <c r="K91" s="210">
        <v>62</v>
      </c>
      <c r="L91" s="210">
        <v>1459</v>
      </c>
      <c r="M91" s="210">
        <v>2491</v>
      </c>
      <c r="N91" s="210">
        <v>3151</v>
      </c>
      <c r="O91" s="209">
        <f t="shared" si="15"/>
        <v>27164</v>
      </c>
    </row>
    <row r="92" spans="1:15">
      <c r="A92" s="382"/>
      <c r="B92" s="328" t="s">
        <v>703</v>
      </c>
      <c r="C92" s="325">
        <f>C91-'111'!C91</f>
        <v>387</v>
      </c>
      <c r="D92" s="325">
        <f>D91-'111'!D91</f>
        <v>-1410</v>
      </c>
      <c r="E92" s="325">
        <f>E91-'111'!E91</f>
        <v>569</v>
      </c>
      <c r="F92" s="325">
        <f>F91-'111'!F91</f>
        <v>334</v>
      </c>
      <c r="G92" s="325">
        <f>G91-'111'!G91</f>
        <v>1013</v>
      </c>
      <c r="H92" s="325">
        <f>H91-'111'!H91</f>
        <v>976</v>
      </c>
      <c r="I92" s="325">
        <f>I91-'111'!I91</f>
        <v>604</v>
      </c>
      <c r="J92" s="325">
        <f>J91-'111'!J91</f>
        <v>1201</v>
      </c>
      <c r="K92" s="325">
        <f>K91-'111'!K91</f>
        <v>-33</v>
      </c>
      <c r="L92" s="325">
        <f>L91-'111'!L91</f>
        <v>-67</v>
      </c>
      <c r="M92" s="325">
        <f>M91-'111'!M91</f>
        <v>-9</v>
      </c>
      <c r="N92" s="325">
        <f>N91-'111'!N91</f>
        <v>239</v>
      </c>
      <c r="O92" s="209">
        <f t="shared" si="15"/>
        <v>3804</v>
      </c>
    </row>
    <row r="93" spans="1:15">
      <c r="A93" s="369"/>
      <c r="B93" s="195" t="s">
        <v>13</v>
      </c>
      <c r="C93" s="218">
        <v>41265</v>
      </c>
      <c r="D93" s="218">
        <v>22779</v>
      </c>
      <c r="E93" s="210">
        <v>25265</v>
      </c>
      <c r="F93" s="210">
        <v>44376</v>
      </c>
      <c r="G93" s="210">
        <v>28711</v>
      </c>
      <c r="H93" s="210">
        <v>31922</v>
      </c>
      <c r="I93" s="210">
        <v>16524</v>
      </c>
      <c r="J93" s="210">
        <v>13770</v>
      </c>
      <c r="K93" s="210">
        <v>891</v>
      </c>
      <c r="L93" s="210">
        <v>16468</v>
      </c>
      <c r="M93" s="210">
        <v>27975</v>
      </c>
      <c r="N93" s="210">
        <v>35334</v>
      </c>
      <c r="O93" s="209">
        <f t="shared" si="15"/>
        <v>305280</v>
      </c>
    </row>
    <row r="94" spans="1:15">
      <c r="A94" s="366" t="s">
        <v>389</v>
      </c>
      <c r="B94" s="198" t="s">
        <v>212</v>
      </c>
      <c r="C94" s="220">
        <f t="shared" ref="C94:N94" si="16">C82+C85+C88+C91</f>
        <v>24385</v>
      </c>
      <c r="D94" s="220">
        <f t="shared" si="16"/>
        <v>15010</v>
      </c>
      <c r="E94" s="220">
        <f t="shared" si="16"/>
        <v>14698</v>
      </c>
      <c r="F94" s="220">
        <f t="shared" si="16"/>
        <v>26777</v>
      </c>
      <c r="G94" s="220">
        <f t="shared" si="16"/>
        <v>17864</v>
      </c>
      <c r="H94" s="220">
        <f t="shared" si="16"/>
        <v>19854</v>
      </c>
      <c r="I94" s="220">
        <f t="shared" si="16"/>
        <v>10407</v>
      </c>
      <c r="J94" s="220">
        <f t="shared" si="16"/>
        <v>3797</v>
      </c>
      <c r="K94" s="220">
        <f t="shared" si="16"/>
        <v>3206</v>
      </c>
      <c r="L94" s="220">
        <f t="shared" si="16"/>
        <v>8847</v>
      </c>
      <c r="M94" s="220">
        <f t="shared" si="16"/>
        <v>16006</v>
      </c>
      <c r="N94" s="220">
        <f t="shared" si="16"/>
        <v>20688</v>
      </c>
      <c r="O94" s="229">
        <f t="shared" si="15"/>
        <v>181539</v>
      </c>
    </row>
    <row r="95" spans="1:15">
      <c r="A95" s="367"/>
      <c r="B95" s="198" t="s">
        <v>16</v>
      </c>
      <c r="C95" s="220">
        <f>C84+C87+C90+C93</f>
        <v>272692</v>
      </c>
      <c r="D95" s="220">
        <f t="shared" ref="D95:N95" si="17">D84+D87+D90+D93</f>
        <v>168162</v>
      </c>
      <c r="E95" s="220">
        <f t="shared" si="17"/>
        <v>164683</v>
      </c>
      <c r="F95" s="220">
        <f t="shared" si="17"/>
        <v>299363</v>
      </c>
      <c r="G95" s="220">
        <f t="shared" si="17"/>
        <v>199984</v>
      </c>
      <c r="H95" s="220">
        <f t="shared" si="17"/>
        <v>222172</v>
      </c>
      <c r="I95" s="220">
        <f t="shared" si="17"/>
        <v>116838</v>
      </c>
      <c r="J95" s="220">
        <f t="shared" si="17"/>
        <v>43137</v>
      </c>
      <c r="K95" s="220">
        <f t="shared" si="17"/>
        <v>36546</v>
      </c>
      <c r="L95" s="220">
        <f t="shared" si="17"/>
        <v>99444</v>
      </c>
      <c r="M95" s="220">
        <f t="shared" si="17"/>
        <v>179268</v>
      </c>
      <c r="N95" s="220">
        <f t="shared" si="17"/>
        <v>231472</v>
      </c>
      <c r="O95" s="229">
        <f t="shared" si="15"/>
        <v>2033761</v>
      </c>
    </row>
    <row r="96" spans="1:15">
      <c r="A96" s="370" t="s">
        <v>19</v>
      </c>
      <c r="B96" s="195" t="s">
        <v>140</v>
      </c>
      <c r="C96" s="225"/>
      <c r="D96" s="223"/>
      <c r="E96" s="225"/>
      <c r="F96" s="222"/>
      <c r="G96" s="222"/>
      <c r="H96" s="222"/>
      <c r="I96" s="222"/>
      <c r="J96" s="222"/>
      <c r="K96" s="222"/>
      <c r="L96" s="222"/>
      <c r="M96" s="222"/>
      <c r="N96" s="222"/>
      <c r="O96" s="289"/>
    </row>
    <row r="97" spans="1:15">
      <c r="A97" s="369"/>
      <c r="B97" s="195" t="s">
        <v>13</v>
      </c>
      <c r="C97" s="218"/>
      <c r="D97" s="218"/>
      <c r="E97" s="218"/>
      <c r="F97" s="221"/>
      <c r="G97" s="221"/>
      <c r="H97" s="221"/>
      <c r="I97" s="221"/>
      <c r="J97" s="221"/>
      <c r="K97" s="221"/>
      <c r="L97" s="221"/>
      <c r="M97" s="221"/>
      <c r="N97" s="221"/>
      <c r="O97" s="289"/>
    </row>
    <row r="98" spans="1:15">
      <c r="A98" s="366" t="s">
        <v>389</v>
      </c>
      <c r="B98" s="198" t="s">
        <v>210</v>
      </c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9"/>
    </row>
    <row r="99" spans="1:15">
      <c r="A99" s="367"/>
      <c r="B99" s="198" t="s">
        <v>16</v>
      </c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9"/>
    </row>
  </sheetData>
  <mergeCells count="17">
    <mergeCell ref="A88:A90"/>
    <mergeCell ref="A91:A93"/>
    <mergeCell ref="A94:A95"/>
    <mergeCell ref="A96:A97"/>
    <mergeCell ref="A98:A99"/>
    <mergeCell ref="A85:A87"/>
    <mergeCell ref="A1:O1"/>
    <mergeCell ref="A2:B2"/>
    <mergeCell ref="A31:A32"/>
    <mergeCell ref="A33:B33"/>
    <mergeCell ref="A70:A71"/>
    <mergeCell ref="A72:B72"/>
    <mergeCell ref="A73:A75"/>
    <mergeCell ref="A76:A78"/>
    <mergeCell ref="A79:A80"/>
    <mergeCell ref="A81:B81"/>
    <mergeCell ref="A82:A8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BB337-F921-4C01-92CB-83558A8F6597}">
  <dimension ref="A1:O99"/>
  <sheetViews>
    <sheetView workbookViewId="0">
      <selection activeCell="P31" sqref="P31"/>
    </sheetView>
  </sheetViews>
  <sheetFormatPr defaultRowHeight="16.5"/>
  <cols>
    <col min="1" max="1" width="18" customWidth="1"/>
    <col min="2" max="2" width="25.25" bestFit="1" customWidth="1"/>
    <col min="3" max="3" width="11.5" customWidth="1"/>
    <col min="4" max="4" width="10.625" bestFit="1" customWidth="1"/>
    <col min="5" max="5" width="10.25" customWidth="1"/>
    <col min="6" max="6" width="10.875" customWidth="1"/>
    <col min="7" max="7" width="10.25" customWidth="1"/>
    <col min="8" max="8" width="9.75" customWidth="1"/>
    <col min="9" max="9" width="10.5" customWidth="1"/>
    <col min="10" max="10" width="10.375" customWidth="1"/>
    <col min="11" max="11" width="10.75" customWidth="1"/>
    <col min="12" max="14" width="11.5" bestFit="1" customWidth="1"/>
    <col min="15" max="15" width="11.5" customWidth="1"/>
  </cols>
  <sheetData>
    <row r="1" spans="1:15">
      <c r="A1" s="351" t="s">
        <v>723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>
      <c r="A2" s="377" t="s">
        <v>394</v>
      </c>
      <c r="B2" s="378"/>
      <c r="C2" s="239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567</v>
      </c>
      <c r="N2" s="239" t="s">
        <v>571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09"/>
    </row>
    <row r="5" spans="1:15">
      <c r="A5" s="194" t="s">
        <v>143</v>
      </c>
      <c r="B5" s="195" t="s">
        <v>133</v>
      </c>
      <c r="C5" s="209">
        <v>163400</v>
      </c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09"/>
    </row>
    <row r="6" spans="1:15">
      <c r="A6" s="195" t="s">
        <v>479</v>
      </c>
      <c r="B6" s="195" t="s">
        <v>134</v>
      </c>
      <c r="C6" s="209">
        <v>27200</v>
      </c>
      <c r="D6" s="209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09"/>
    </row>
    <row r="7" spans="1:15">
      <c r="A7" s="291" t="s">
        <v>477</v>
      </c>
      <c r="B7" s="195" t="s">
        <v>135</v>
      </c>
      <c r="C7" s="209">
        <v>137800</v>
      </c>
      <c r="D7" s="209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09"/>
    </row>
    <row r="8" spans="1:15">
      <c r="A8" s="292" t="s">
        <v>482</v>
      </c>
      <c r="B8" s="192" t="s">
        <v>212</v>
      </c>
      <c r="C8" s="209">
        <f t="shared" ref="C8:N8" si="0">SUM(C4:C7)</f>
        <v>328400</v>
      </c>
      <c r="D8" s="209">
        <f t="shared" si="0"/>
        <v>0</v>
      </c>
      <c r="E8" s="209">
        <f t="shared" si="0"/>
        <v>0</v>
      </c>
      <c r="F8" s="209">
        <f t="shared" si="0"/>
        <v>0</v>
      </c>
      <c r="G8" s="209">
        <f t="shared" si="0"/>
        <v>0</v>
      </c>
      <c r="H8" s="209">
        <f t="shared" si="0"/>
        <v>0</v>
      </c>
      <c r="I8" s="209">
        <f t="shared" si="0"/>
        <v>0</v>
      </c>
      <c r="J8" s="209">
        <f t="shared" si="0"/>
        <v>0</v>
      </c>
      <c r="K8" s="209">
        <f t="shared" si="0"/>
        <v>0</v>
      </c>
      <c r="L8" s="209">
        <f t="shared" si="0"/>
        <v>0</v>
      </c>
      <c r="M8" s="209">
        <f t="shared" si="0"/>
        <v>0</v>
      </c>
      <c r="N8" s="209">
        <f t="shared" si="0"/>
        <v>0</v>
      </c>
      <c r="O8" s="209">
        <f t="shared" ref="O8:O13" si="1">SUM(C8:N8)</f>
        <v>328400</v>
      </c>
    </row>
    <row r="9" spans="1:15">
      <c r="A9" s="292" t="s">
        <v>507</v>
      </c>
      <c r="B9" s="328" t="s">
        <v>724</v>
      </c>
      <c r="C9" s="297">
        <f>C8-'112'!C8</f>
        <v>-27600</v>
      </c>
      <c r="D9" s="297">
        <f>D8-'111'!D8</f>
        <v>-319000</v>
      </c>
      <c r="E9" s="297">
        <f>E8-'111'!E8</f>
        <v>-261600</v>
      </c>
      <c r="F9" s="297">
        <f>F8-'111'!F8</f>
        <v>-352000</v>
      </c>
      <c r="G9" s="297">
        <f>G8-'111'!G8</f>
        <v>-324400</v>
      </c>
      <c r="H9" s="297">
        <f>H8-'111'!H8</f>
        <v>-358200</v>
      </c>
      <c r="I9" s="297">
        <f>I8-'111'!I8</f>
        <v>-445000</v>
      </c>
      <c r="J9" s="297">
        <f>J8-'111'!J8</f>
        <v>-505800</v>
      </c>
      <c r="K9" s="297">
        <f>K8-'111'!K8</f>
        <v>-525000</v>
      </c>
      <c r="L9" s="297">
        <f>L8-'111'!L8</f>
        <v>-473000</v>
      </c>
      <c r="M9" s="297">
        <f>M8-'111'!M8</f>
        <v>-416200</v>
      </c>
      <c r="N9" s="297">
        <f>N8-'111'!N8</f>
        <v>-406000</v>
      </c>
      <c r="O9" s="209">
        <f t="shared" si="1"/>
        <v>-4413800</v>
      </c>
    </row>
    <row r="10" spans="1:15">
      <c r="A10" s="292"/>
      <c r="B10" s="195" t="s">
        <v>136</v>
      </c>
      <c r="C10" s="209">
        <v>1001085</v>
      </c>
      <c r="D10" s="209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09">
        <f t="shared" si="1"/>
        <v>1001085</v>
      </c>
    </row>
    <row r="11" spans="1:15">
      <c r="A11" s="294" t="s">
        <v>508</v>
      </c>
      <c r="B11" s="195" t="s">
        <v>137</v>
      </c>
      <c r="C11" s="210">
        <v>0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09"/>
      <c r="O11" s="209">
        <f t="shared" si="1"/>
        <v>0</v>
      </c>
    </row>
    <row r="12" spans="1:15">
      <c r="A12" s="203"/>
      <c r="B12" s="195" t="s">
        <v>628</v>
      </c>
      <c r="C12" s="315">
        <v>162558</v>
      </c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6"/>
      <c r="O12" s="316">
        <f t="shared" si="1"/>
        <v>162558</v>
      </c>
    </row>
    <row r="13" spans="1:15">
      <c r="A13" s="196" t="s">
        <v>2</v>
      </c>
      <c r="B13" s="197" t="s">
        <v>132</v>
      </c>
      <c r="C13" s="213">
        <v>0</v>
      </c>
      <c r="D13" s="213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3">
        <f t="shared" si="1"/>
        <v>0</v>
      </c>
    </row>
    <row r="14" spans="1:15">
      <c r="A14" s="197" t="s">
        <v>145</v>
      </c>
      <c r="B14" s="197" t="s">
        <v>133</v>
      </c>
      <c r="C14" s="213">
        <v>329200</v>
      </c>
      <c r="D14" s="213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3"/>
    </row>
    <row r="15" spans="1:15">
      <c r="A15" s="197" t="s">
        <v>480</v>
      </c>
      <c r="B15" s="197" t="s">
        <v>134</v>
      </c>
      <c r="C15" s="213">
        <v>61600</v>
      </c>
      <c r="D15" s="213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3"/>
    </row>
    <row r="16" spans="1:15">
      <c r="A16" s="204"/>
      <c r="B16" s="197" t="s">
        <v>135</v>
      </c>
      <c r="C16" s="213">
        <v>302400</v>
      </c>
      <c r="D16" s="213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3"/>
    </row>
    <row r="17" spans="1:15">
      <c r="A17" s="204"/>
      <c r="B17" s="196" t="s">
        <v>212</v>
      </c>
      <c r="C17" s="213">
        <f t="shared" ref="C17:N17" si="2">SUM(C13:C16)</f>
        <v>693200</v>
      </c>
      <c r="D17" s="213">
        <f t="shared" si="2"/>
        <v>0</v>
      </c>
      <c r="E17" s="213">
        <f t="shared" si="2"/>
        <v>0</v>
      </c>
      <c r="F17" s="213">
        <f t="shared" si="2"/>
        <v>0</v>
      </c>
      <c r="G17" s="213">
        <f t="shared" si="2"/>
        <v>0</v>
      </c>
      <c r="H17" s="213">
        <f t="shared" si="2"/>
        <v>0</v>
      </c>
      <c r="I17" s="213">
        <f t="shared" si="2"/>
        <v>0</v>
      </c>
      <c r="J17" s="213">
        <f t="shared" si="2"/>
        <v>0</v>
      </c>
      <c r="K17" s="213">
        <f t="shared" si="2"/>
        <v>0</v>
      </c>
      <c r="L17" s="213">
        <f t="shared" si="2"/>
        <v>0</v>
      </c>
      <c r="M17" s="213">
        <f t="shared" si="2"/>
        <v>0</v>
      </c>
      <c r="N17" s="213">
        <f t="shared" si="2"/>
        <v>0</v>
      </c>
      <c r="O17" s="213">
        <f t="shared" ref="O17:O22" si="3">SUM(C17:N17)</f>
        <v>693200</v>
      </c>
    </row>
    <row r="18" spans="1:15">
      <c r="A18" s="204"/>
      <c r="B18" s="329" t="s">
        <v>702</v>
      </c>
      <c r="C18" s="307">
        <f>C17-'112'!C17</f>
        <v>18800</v>
      </c>
      <c r="D18" s="307">
        <f>D17-'111'!D17</f>
        <v>-616000</v>
      </c>
      <c r="E18" s="307">
        <f>E17-'111'!E17</f>
        <v>-476000</v>
      </c>
      <c r="F18" s="307">
        <f>F17-'111'!F17</f>
        <v>-681200</v>
      </c>
      <c r="G18" s="307">
        <f>G17-'111'!G17</f>
        <v>-607600</v>
      </c>
      <c r="H18" s="307">
        <f>H17-'111'!H17</f>
        <v>-646000</v>
      </c>
      <c r="I18" s="307">
        <f>I17-'111'!I17</f>
        <v>-699600</v>
      </c>
      <c r="J18" s="307">
        <f>J17-'111'!J17</f>
        <v>-736400</v>
      </c>
      <c r="K18" s="307">
        <f>K17-'111'!K17</f>
        <v>-722400</v>
      </c>
      <c r="L18" s="307">
        <f>L17-'111'!L17</f>
        <v>-776800</v>
      </c>
      <c r="M18" s="307">
        <f>M17-'111'!M17</f>
        <v>-758800</v>
      </c>
      <c r="N18" s="307">
        <f>N17-'111'!N17</f>
        <v>-720800</v>
      </c>
      <c r="O18" s="213">
        <f t="shared" si="3"/>
        <v>-7422800</v>
      </c>
    </row>
    <row r="19" spans="1:15">
      <c r="A19" s="204"/>
      <c r="B19" s="197" t="s">
        <v>136</v>
      </c>
      <c r="C19" s="213">
        <v>1929653</v>
      </c>
      <c r="D19" s="213"/>
      <c r="E19" s="214"/>
      <c r="F19" s="214"/>
      <c r="G19" s="214"/>
      <c r="H19" s="214"/>
      <c r="I19" s="214"/>
      <c r="J19" s="214"/>
      <c r="K19" s="215"/>
      <c r="L19" s="214"/>
      <c r="M19" s="214"/>
      <c r="N19" s="214"/>
      <c r="O19" s="213">
        <f t="shared" si="3"/>
        <v>1929653</v>
      </c>
    </row>
    <row r="20" spans="1:15">
      <c r="A20" s="204"/>
      <c r="B20" s="197" t="s">
        <v>137</v>
      </c>
      <c r="C20" s="213">
        <v>0</v>
      </c>
      <c r="D20" s="213"/>
      <c r="E20" s="213"/>
      <c r="F20" s="213"/>
      <c r="G20" s="213"/>
      <c r="H20" s="213"/>
      <c r="I20" s="293"/>
      <c r="J20" s="214"/>
      <c r="K20" s="215"/>
      <c r="L20" s="214"/>
      <c r="M20" s="214"/>
      <c r="N20" s="214"/>
      <c r="O20" s="213">
        <f t="shared" si="3"/>
        <v>0</v>
      </c>
    </row>
    <row r="21" spans="1:15">
      <c r="A21" s="205"/>
      <c r="B21" s="197" t="s">
        <v>628</v>
      </c>
      <c r="C21" s="316">
        <v>343134</v>
      </c>
      <c r="D21" s="316"/>
      <c r="E21" s="316"/>
      <c r="F21" s="316"/>
      <c r="G21" s="316"/>
      <c r="H21" s="316"/>
      <c r="I21" s="316"/>
      <c r="J21" s="315"/>
      <c r="K21" s="317"/>
      <c r="L21" s="315"/>
      <c r="M21" s="315"/>
      <c r="N21" s="315"/>
      <c r="O21" s="316">
        <f t="shared" si="3"/>
        <v>343134</v>
      </c>
    </row>
    <row r="22" spans="1:15">
      <c r="A22" s="192" t="s">
        <v>3</v>
      </c>
      <c r="B22" s="195" t="s">
        <v>132</v>
      </c>
      <c r="C22" s="209">
        <v>0</v>
      </c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09">
        <f t="shared" si="3"/>
        <v>0</v>
      </c>
    </row>
    <row r="23" spans="1:15">
      <c r="A23" s="195" t="s">
        <v>147</v>
      </c>
      <c r="B23" s="195" t="s">
        <v>133</v>
      </c>
      <c r="C23" s="209">
        <v>241600</v>
      </c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09"/>
    </row>
    <row r="24" spans="1:15">
      <c r="A24" s="195" t="s">
        <v>521</v>
      </c>
      <c r="B24" s="195" t="s">
        <v>134</v>
      </c>
      <c r="C24" s="209">
        <v>45400</v>
      </c>
      <c r="D24" s="209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09"/>
    </row>
    <row r="25" spans="1:15">
      <c r="A25" s="291" t="s">
        <v>478</v>
      </c>
      <c r="B25" s="195" t="s">
        <v>135</v>
      </c>
      <c r="C25" s="209">
        <v>228000</v>
      </c>
      <c r="D25" s="209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9"/>
    </row>
    <row r="26" spans="1:15">
      <c r="A26" s="292" t="s">
        <v>482</v>
      </c>
      <c r="B26" s="192" t="s">
        <v>212</v>
      </c>
      <c r="C26" s="209">
        <f t="shared" ref="C26:N26" si="4">SUM(C22:C25)</f>
        <v>515000</v>
      </c>
      <c r="D26" s="209">
        <f t="shared" si="4"/>
        <v>0</v>
      </c>
      <c r="E26" s="209">
        <f t="shared" si="4"/>
        <v>0</v>
      </c>
      <c r="F26" s="209">
        <f t="shared" si="4"/>
        <v>0</v>
      </c>
      <c r="G26" s="209">
        <f t="shared" si="4"/>
        <v>0</v>
      </c>
      <c r="H26" s="209">
        <f t="shared" si="4"/>
        <v>0</v>
      </c>
      <c r="I26" s="209">
        <f t="shared" si="4"/>
        <v>0</v>
      </c>
      <c r="J26" s="209">
        <f t="shared" si="4"/>
        <v>0</v>
      </c>
      <c r="K26" s="209">
        <f t="shared" si="4"/>
        <v>0</v>
      </c>
      <c r="L26" s="209">
        <f t="shared" si="4"/>
        <v>0</v>
      </c>
      <c r="M26" s="209">
        <f t="shared" si="4"/>
        <v>0</v>
      </c>
      <c r="N26" s="209">
        <f t="shared" si="4"/>
        <v>0</v>
      </c>
      <c r="O26" s="209">
        <f t="shared" ref="O26:O32" si="5">SUM(C26:N26)</f>
        <v>515000</v>
      </c>
    </row>
    <row r="27" spans="1:15">
      <c r="A27" s="292" t="s">
        <v>522</v>
      </c>
      <c r="B27" s="328" t="s">
        <v>702</v>
      </c>
      <c r="C27" s="297">
        <f>C26-'112'!C26</f>
        <v>6000</v>
      </c>
      <c r="D27" s="297">
        <f>D26-'111'!D26</f>
        <v>-486600</v>
      </c>
      <c r="E27" s="297">
        <f>E26-'111'!E26</f>
        <v>-387200</v>
      </c>
      <c r="F27" s="297">
        <f>F26-'111'!F26</f>
        <v>-539400</v>
      </c>
      <c r="G27" s="297">
        <f>G26-'111'!G26</f>
        <v>-488600</v>
      </c>
      <c r="H27" s="297">
        <f>H26-'111'!H26</f>
        <v>-515400</v>
      </c>
      <c r="I27" s="297">
        <f>I26-'111'!I26</f>
        <v>-568200</v>
      </c>
      <c r="J27" s="297">
        <f>J26-'111'!J26</f>
        <v>-618400</v>
      </c>
      <c r="K27" s="297">
        <f>K26-'111'!K26</f>
        <v>-615600</v>
      </c>
      <c r="L27" s="297">
        <f>L26-'111'!L26</f>
        <v>-585200</v>
      </c>
      <c r="M27" s="297">
        <f>M26-'111'!M26</f>
        <v>-563600</v>
      </c>
      <c r="N27" s="297">
        <f>N26-'111'!N26</f>
        <v>-541000</v>
      </c>
      <c r="O27" s="209">
        <f t="shared" si="5"/>
        <v>-5903200</v>
      </c>
    </row>
    <row r="28" spans="1:15">
      <c r="A28" s="294" t="s">
        <v>520</v>
      </c>
      <c r="B28" s="195" t="s">
        <v>136</v>
      </c>
      <c r="C28" s="209">
        <v>1410314</v>
      </c>
      <c r="D28" s="209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9">
        <f t="shared" si="5"/>
        <v>1410314</v>
      </c>
    </row>
    <row r="29" spans="1:15">
      <c r="A29" s="294"/>
      <c r="B29" s="195" t="s">
        <v>137</v>
      </c>
      <c r="C29" s="209">
        <v>0</v>
      </c>
      <c r="D29" s="209"/>
      <c r="E29" s="209"/>
      <c r="F29" s="209"/>
      <c r="G29" s="209"/>
      <c r="H29" s="209"/>
      <c r="I29" s="209"/>
      <c r="J29" s="210"/>
      <c r="K29" s="210"/>
      <c r="L29" s="210"/>
      <c r="M29" s="210"/>
      <c r="N29" s="210"/>
      <c r="O29" s="209">
        <f t="shared" si="5"/>
        <v>0</v>
      </c>
    </row>
    <row r="30" spans="1:15">
      <c r="A30" s="203"/>
      <c r="B30" s="195" t="s">
        <v>628</v>
      </c>
      <c r="C30" s="316">
        <v>254925</v>
      </c>
      <c r="D30" s="316"/>
      <c r="E30" s="316"/>
      <c r="F30" s="316"/>
      <c r="G30" s="316"/>
      <c r="H30" s="316"/>
      <c r="I30" s="319"/>
      <c r="J30" s="315"/>
      <c r="K30" s="315"/>
      <c r="L30" s="315"/>
      <c r="M30" s="315"/>
      <c r="N30" s="315"/>
      <c r="O30" s="316">
        <f t="shared" si="5"/>
        <v>254925</v>
      </c>
    </row>
    <row r="31" spans="1:15">
      <c r="A31" s="366" t="s">
        <v>389</v>
      </c>
      <c r="B31" s="198" t="s">
        <v>206</v>
      </c>
      <c r="C31" s="216">
        <f>C8+C17+C26</f>
        <v>1536600</v>
      </c>
      <c r="D31" s="216">
        <f t="shared" ref="D31:N31" si="6">D8+D17+D26</f>
        <v>0</v>
      </c>
      <c r="E31" s="216">
        <f t="shared" si="6"/>
        <v>0</v>
      </c>
      <c r="F31" s="216">
        <f t="shared" si="6"/>
        <v>0</v>
      </c>
      <c r="G31" s="216">
        <f t="shared" si="6"/>
        <v>0</v>
      </c>
      <c r="H31" s="216">
        <f t="shared" si="6"/>
        <v>0</v>
      </c>
      <c r="I31" s="216">
        <f t="shared" si="6"/>
        <v>0</v>
      </c>
      <c r="J31" s="216">
        <f t="shared" si="6"/>
        <v>0</v>
      </c>
      <c r="K31" s="216">
        <f t="shared" si="6"/>
        <v>0</v>
      </c>
      <c r="L31" s="216">
        <f t="shared" si="6"/>
        <v>0</v>
      </c>
      <c r="M31" s="216">
        <f t="shared" si="6"/>
        <v>0</v>
      </c>
      <c r="N31" s="216">
        <f t="shared" si="6"/>
        <v>0</v>
      </c>
      <c r="O31" s="229">
        <f t="shared" si="5"/>
        <v>1536600</v>
      </c>
    </row>
    <row r="32" spans="1:15">
      <c r="A32" s="367"/>
      <c r="B32" s="198" t="s">
        <v>207</v>
      </c>
      <c r="C32" s="216">
        <f t="shared" ref="C32:N32" si="7">C10+C19+C28</f>
        <v>4341052</v>
      </c>
      <c r="D32" s="216">
        <f t="shared" si="7"/>
        <v>0</v>
      </c>
      <c r="E32" s="216">
        <f t="shared" si="7"/>
        <v>0</v>
      </c>
      <c r="F32" s="216">
        <f t="shared" si="7"/>
        <v>0</v>
      </c>
      <c r="G32" s="216">
        <f t="shared" si="7"/>
        <v>0</v>
      </c>
      <c r="H32" s="216">
        <f t="shared" si="7"/>
        <v>0</v>
      </c>
      <c r="I32" s="216">
        <f t="shared" si="7"/>
        <v>0</v>
      </c>
      <c r="J32" s="216">
        <f t="shared" si="7"/>
        <v>0</v>
      </c>
      <c r="K32" s="216">
        <f t="shared" si="7"/>
        <v>0</v>
      </c>
      <c r="L32" s="216">
        <f t="shared" si="7"/>
        <v>0</v>
      </c>
      <c r="M32" s="216">
        <f t="shared" si="7"/>
        <v>0</v>
      </c>
      <c r="N32" s="216">
        <f t="shared" si="7"/>
        <v>0</v>
      </c>
      <c r="O32" s="229">
        <f t="shared" si="5"/>
        <v>4341052</v>
      </c>
    </row>
    <row r="33" spans="1:15">
      <c r="A33" s="377" t="s">
        <v>593</v>
      </c>
      <c r="B33" s="378"/>
      <c r="C33" s="287" t="s">
        <v>705</v>
      </c>
      <c r="D33" s="287" t="s">
        <v>707</v>
      </c>
      <c r="E33" s="287" t="s">
        <v>708</v>
      </c>
      <c r="F33" s="287" t="s">
        <v>711</v>
      </c>
      <c r="G33" s="287" t="s">
        <v>713</v>
      </c>
      <c r="H33" s="287" t="s">
        <v>656</v>
      </c>
      <c r="I33" s="287" t="s">
        <v>715</v>
      </c>
      <c r="J33" s="287" t="s">
        <v>717</v>
      </c>
      <c r="K33" s="287" t="s">
        <v>691</v>
      </c>
      <c r="L33" s="287" t="s">
        <v>720</v>
      </c>
      <c r="M33" s="287" t="s">
        <v>722</v>
      </c>
      <c r="N33" s="287" t="s">
        <v>700</v>
      </c>
      <c r="O33" s="208"/>
    </row>
    <row r="34" spans="1:15">
      <c r="A34" s="196" t="s">
        <v>4</v>
      </c>
      <c r="B34" s="197" t="s">
        <v>138</v>
      </c>
      <c r="C34" s="213"/>
      <c r="D34" s="213"/>
      <c r="E34" s="213"/>
      <c r="F34" s="213"/>
      <c r="G34" s="214"/>
      <c r="H34" s="214"/>
      <c r="I34" s="214"/>
      <c r="J34" s="214"/>
      <c r="K34" s="214"/>
      <c r="L34" s="214"/>
      <c r="M34" s="214"/>
      <c r="N34" s="214"/>
      <c r="O34" s="213">
        <f>SUM(C34:N34)</f>
        <v>0</v>
      </c>
    </row>
    <row r="35" spans="1:15">
      <c r="A35" s="199" t="s">
        <v>149</v>
      </c>
      <c r="B35" s="329" t="s">
        <v>703</v>
      </c>
      <c r="C35" s="307">
        <f>C34-'111'!C34</f>
        <v>-9502</v>
      </c>
      <c r="D35" s="307">
        <f>D34-'111'!D34</f>
        <v>-9243</v>
      </c>
      <c r="E35" s="307">
        <f>E34-'111'!E34</f>
        <v>-7507</v>
      </c>
      <c r="F35" s="307">
        <f>F34-'111'!F34</f>
        <v>-8123</v>
      </c>
      <c r="G35" s="307">
        <f>G34-'111'!G34</f>
        <v>-16111</v>
      </c>
      <c r="H35" s="307">
        <f>H34-'111'!H34</f>
        <v>-16050</v>
      </c>
      <c r="I35" s="307">
        <f>I34-'111'!I34</f>
        <v>-16665</v>
      </c>
      <c r="J35" s="307">
        <f>J34-'111'!J34</f>
        <v>-21294</v>
      </c>
      <c r="K35" s="307">
        <f>K34-'111'!K34</f>
        <v>-8584</v>
      </c>
      <c r="L35" s="307">
        <f>L34-'111'!L34</f>
        <v>-9508</v>
      </c>
      <c r="M35" s="307">
        <f>M34-'111'!M34</f>
        <v>-16011</v>
      </c>
      <c r="N35" s="307">
        <f>N34-'111'!N34</f>
        <v>-15044</v>
      </c>
      <c r="O35" s="213">
        <f>SUM(C35:N35)</f>
        <v>-153642</v>
      </c>
    </row>
    <row r="36" spans="1:15">
      <c r="A36" s="199"/>
      <c r="B36" s="197" t="s">
        <v>139</v>
      </c>
      <c r="C36" s="213"/>
      <c r="D36" s="213"/>
      <c r="E36" s="213"/>
      <c r="F36" s="213"/>
      <c r="G36" s="214"/>
      <c r="H36" s="214"/>
      <c r="I36" s="214"/>
      <c r="J36" s="214"/>
      <c r="K36" s="214"/>
      <c r="L36" s="214"/>
      <c r="M36" s="214"/>
      <c r="N36" s="214"/>
      <c r="O36" s="213">
        <f>SUM(C36:N36)</f>
        <v>0</v>
      </c>
    </row>
    <row r="37" spans="1:15">
      <c r="A37" s="199"/>
      <c r="B37" s="197" t="s">
        <v>629</v>
      </c>
      <c r="C37" s="316"/>
      <c r="D37" s="316"/>
      <c r="E37" s="316"/>
      <c r="F37" s="316"/>
      <c r="G37" s="315"/>
      <c r="H37" s="315"/>
      <c r="I37" s="315"/>
      <c r="J37" s="315"/>
      <c r="K37" s="315"/>
      <c r="L37" s="315"/>
      <c r="M37" s="315"/>
      <c r="N37" s="315"/>
      <c r="O37" s="316">
        <f>SUM(C37:N37)</f>
        <v>0</v>
      </c>
    </row>
    <row r="38" spans="1:15">
      <c r="A38" s="192" t="s">
        <v>5</v>
      </c>
      <c r="B38" s="195" t="s">
        <v>138</v>
      </c>
      <c r="C38" s="209"/>
      <c r="D38" s="209"/>
      <c r="E38" s="209"/>
      <c r="F38" s="209"/>
      <c r="G38" s="210"/>
      <c r="H38" s="210"/>
      <c r="I38" s="210"/>
      <c r="J38" s="210"/>
      <c r="K38" s="210"/>
      <c r="L38" s="210"/>
      <c r="M38" s="210"/>
      <c r="N38" s="210"/>
      <c r="O38" s="209">
        <f t="shared" ref="O38:O66" si="8">SUM(C38:N38)</f>
        <v>0</v>
      </c>
    </row>
    <row r="39" spans="1:15">
      <c r="A39" s="200" t="s">
        <v>150</v>
      </c>
      <c r="B39" s="328" t="s">
        <v>703</v>
      </c>
      <c r="C39" s="297">
        <f>C38-'111'!C38</f>
        <v>-18688</v>
      </c>
      <c r="D39" s="297">
        <f>D38-'111'!D38</f>
        <v>-15488</v>
      </c>
      <c r="E39" s="297">
        <f>E38-'111'!E38</f>
        <v>-13111</v>
      </c>
      <c r="F39" s="297">
        <f>F38-'111'!F38</f>
        <v>-15512</v>
      </c>
      <c r="G39" s="297">
        <f>G38-'111'!G38</f>
        <v>-12166</v>
      </c>
      <c r="H39" s="297">
        <f>H38-'111'!H38</f>
        <v>-13636</v>
      </c>
      <c r="I39" s="297">
        <f>I38-'111'!I38</f>
        <v>-12630</v>
      </c>
      <c r="J39" s="297">
        <f>J38-'111'!J38</f>
        <v>-17499</v>
      </c>
      <c r="K39" s="297">
        <f>K38-'111'!K38</f>
        <v>-16307</v>
      </c>
      <c r="L39" s="297">
        <f>L38-'111'!L38</f>
        <v>-16190</v>
      </c>
      <c r="M39" s="297">
        <f>M38-'111'!M38</f>
        <v>-16864</v>
      </c>
      <c r="N39" s="297">
        <f>N38-'111'!N38</f>
        <v>-20022</v>
      </c>
      <c r="O39" s="209">
        <f>SUM(C39:N39)</f>
        <v>-188113</v>
      </c>
    </row>
    <row r="40" spans="1:15">
      <c r="A40" s="200"/>
      <c r="B40" s="195" t="s">
        <v>139</v>
      </c>
      <c r="C40" s="209"/>
      <c r="D40" s="209"/>
      <c r="E40" s="209"/>
      <c r="F40" s="209"/>
      <c r="G40" s="210"/>
      <c r="H40" s="210"/>
      <c r="I40" s="210"/>
      <c r="J40" s="210"/>
      <c r="K40" s="210"/>
      <c r="L40" s="210"/>
      <c r="M40" s="210"/>
      <c r="N40" s="210"/>
      <c r="O40" s="209">
        <f t="shared" si="8"/>
        <v>0</v>
      </c>
    </row>
    <row r="41" spans="1:15">
      <c r="A41" s="200"/>
      <c r="B41" s="195" t="s">
        <v>629</v>
      </c>
      <c r="C41" s="316"/>
      <c r="D41" s="316"/>
      <c r="E41" s="316"/>
      <c r="F41" s="316"/>
      <c r="G41" s="315"/>
      <c r="H41" s="315"/>
      <c r="I41" s="315"/>
      <c r="J41" s="315"/>
      <c r="K41" s="315"/>
      <c r="L41" s="315"/>
      <c r="M41" s="315"/>
      <c r="N41" s="315"/>
      <c r="O41" s="316">
        <f t="shared" si="8"/>
        <v>0</v>
      </c>
    </row>
    <row r="42" spans="1:15">
      <c r="A42" s="196" t="s">
        <v>6</v>
      </c>
      <c r="B42" s="197" t="s">
        <v>138</v>
      </c>
      <c r="C42" s="213"/>
      <c r="D42" s="213"/>
      <c r="E42" s="213"/>
      <c r="F42" s="213"/>
      <c r="G42" s="214"/>
      <c r="H42" s="214"/>
      <c r="I42" s="214"/>
      <c r="J42" s="214"/>
      <c r="K42" s="214"/>
      <c r="L42" s="214"/>
      <c r="M42" s="214"/>
      <c r="N42" s="214"/>
      <c r="O42" s="213">
        <f t="shared" si="8"/>
        <v>0</v>
      </c>
    </row>
    <row r="43" spans="1:15">
      <c r="A43" s="199" t="s">
        <v>151</v>
      </c>
      <c r="B43" s="329" t="s">
        <v>703</v>
      </c>
      <c r="C43" s="307">
        <f>C42-'111'!C42</f>
        <v>-9478</v>
      </c>
      <c r="D43" s="307">
        <f>D42-'111'!D42</f>
        <v>-10361</v>
      </c>
      <c r="E43" s="307">
        <f>E42-'111'!E42</f>
        <v>-7651</v>
      </c>
      <c r="F43" s="307">
        <f>F42-'111'!F42</f>
        <v>-9792</v>
      </c>
      <c r="G43" s="307">
        <f>G42-'111'!G42</f>
        <v>-7224</v>
      </c>
      <c r="H43" s="307">
        <f>H42-'111'!H42</f>
        <v>-7118</v>
      </c>
      <c r="I43" s="307">
        <f>I42-'111'!I42</f>
        <v>-5439</v>
      </c>
      <c r="J43" s="307">
        <f>J42-'111'!J42</f>
        <v>-4699</v>
      </c>
      <c r="K43" s="307">
        <f>K42-'111'!K42</f>
        <v>-4670</v>
      </c>
      <c r="L43" s="307">
        <f>L42-'111'!L42</f>
        <v>-6517</v>
      </c>
      <c r="M43" s="307">
        <f>M42-'111'!M42</f>
        <v>-7004</v>
      </c>
      <c r="N43" s="307">
        <f>N42-'111'!N42</f>
        <v>-12559</v>
      </c>
      <c r="O43" s="213">
        <f>SUM(C43:N43)</f>
        <v>-92512</v>
      </c>
    </row>
    <row r="44" spans="1:15">
      <c r="A44" s="199"/>
      <c r="B44" s="197" t="s">
        <v>139</v>
      </c>
      <c r="C44" s="213"/>
      <c r="D44" s="213"/>
      <c r="E44" s="213"/>
      <c r="F44" s="213"/>
      <c r="G44" s="214"/>
      <c r="H44" s="214"/>
      <c r="I44" s="214"/>
      <c r="J44" s="214"/>
      <c r="K44" s="214"/>
      <c r="L44" s="214"/>
      <c r="M44" s="214"/>
      <c r="N44" s="214"/>
      <c r="O44" s="213">
        <f t="shared" si="8"/>
        <v>0</v>
      </c>
    </row>
    <row r="45" spans="1:15">
      <c r="A45" s="199"/>
      <c r="B45" s="197" t="s">
        <v>629</v>
      </c>
      <c r="C45" s="316"/>
      <c r="D45" s="316"/>
      <c r="E45" s="316"/>
      <c r="F45" s="316"/>
      <c r="G45" s="315"/>
      <c r="H45" s="315"/>
      <c r="I45" s="315"/>
      <c r="J45" s="315"/>
      <c r="K45" s="315"/>
      <c r="L45" s="315"/>
      <c r="M45" s="315"/>
      <c r="N45" s="315"/>
      <c r="O45" s="316">
        <f t="shared" si="8"/>
        <v>0</v>
      </c>
    </row>
    <row r="46" spans="1:15">
      <c r="A46" s="192" t="s">
        <v>7</v>
      </c>
      <c r="B46" s="195" t="s">
        <v>138</v>
      </c>
      <c r="C46" s="209"/>
      <c r="D46" s="209"/>
      <c r="E46" s="209"/>
      <c r="F46" s="209"/>
      <c r="G46" s="210"/>
      <c r="H46" s="210"/>
      <c r="I46" s="210"/>
      <c r="J46" s="210"/>
      <c r="K46" s="210"/>
      <c r="L46" s="210"/>
      <c r="M46" s="210"/>
      <c r="N46" s="210"/>
      <c r="O46" s="209">
        <f t="shared" si="8"/>
        <v>0</v>
      </c>
    </row>
    <row r="47" spans="1:15">
      <c r="A47" s="326" t="s">
        <v>672</v>
      </c>
      <c r="B47" s="328" t="s">
        <v>703</v>
      </c>
      <c r="C47" s="297">
        <f>C46-'111'!C46</f>
        <v>-2302</v>
      </c>
      <c r="D47" s="297">
        <f>D46-'111'!D46</f>
        <v>-2341</v>
      </c>
      <c r="E47" s="297">
        <f>E46-'111'!E46</f>
        <v>-2303</v>
      </c>
      <c r="F47" s="297">
        <f>F46-'111'!F46</f>
        <v>-2254</v>
      </c>
      <c r="G47" s="297">
        <f>G46-'111'!G46</f>
        <v>-1539</v>
      </c>
      <c r="H47" s="297">
        <f>H46-'111'!H46</f>
        <v>-1749</v>
      </c>
      <c r="I47" s="297">
        <f>I46-'111'!I46</f>
        <v>-1045</v>
      </c>
      <c r="J47" s="297">
        <f>J46-'111'!J46</f>
        <v>-744</v>
      </c>
      <c r="K47" s="297">
        <f>K46-'111'!K46</f>
        <v>-1915</v>
      </c>
      <c r="L47" s="297">
        <f>L46-'111'!L46</f>
        <v>-3200</v>
      </c>
      <c r="M47" s="297">
        <f>M46-'111'!M46</f>
        <v>-4709</v>
      </c>
      <c r="N47" s="297">
        <f>N46-'111'!N46</f>
        <v>-5660</v>
      </c>
      <c r="O47" s="209">
        <f>SUM(C47:N47)</f>
        <v>-29761</v>
      </c>
    </row>
    <row r="48" spans="1:15">
      <c r="A48" s="195"/>
      <c r="B48" s="195" t="s">
        <v>139</v>
      </c>
      <c r="C48" s="209"/>
      <c r="D48" s="209"/>
      <c r="E48" s="209"/>
      <c r="F48" s="209"/>
      <c r="G48" s="210"/>
      <c r="H48" s="210"/>
      <c r="I48" s="210"/>
      <c r="J48" s="210"/>
      <c r="K48" s="210"/>
      <c r="L48" s="210"/>
      <c r="M48" s="210"/>
      <c r="N48" s="210"/>
      <c r="O48" s="209">
        <f t="shared" si="8"/>
        <v>0</v>
      </c>
    </row>
    <row r="49" spans="1:15">
      <c r="A49" s="195"/>
      <c r="B49" s="195" t="s">
        <v>629</v>
      </c>
      <c r="C49" s="316"/>
      <c r="D49" s="316"/>
      <c r="E49" s="316"/>
      <c r="F49" s="316"/>
      <c r="G49" s="315"/>
      <c r="H49" s="315"/>
      <c r="I49" s="315"/>
      <c r="J49" s="315"/>
      <c r="K49" s="315"/>
      <c r="L49" s="315"/>
      <c r="M49" s="315"/>
      <c r="N49" s="315"/>
      <c r="O49" s="316">
        <f t="shared" si="8"/>
        <v>0</v>
      </c>
    </row>
    <row r="50" spans="1:15">
      <c r="A50" s="196" t="s">
        <v>8</v>
      </c>
      <c r="B50" s="197" t="s">
        <v>138</v>
      </c>
      <c r="C50" s="213"/>
      <c r="D50" s="213"/>
      <c r="E50" s="213"/>
      <c r="F50" s="213"/>
      <c r="G50" s="214"/>
      <c r="H50" s="214"/>
      <c r="I50" s="214"/>
      <c r="J50" s="214"/>
      <c r="K50" s="214"/>
      <c r="L50" s="214"/>
      <c r="M50" s="214"/>
      <c r="N50" s="214"/>
      <c r="O50" s="213">
        <f t="shared" si="8"/>
        <v>0</v>
      </c>
    </row>
    <row r="51" spans="1:15">
      <c r="A51" s="327" t="s">
        <v>675</v>
      </c>
      <c r="B51" s="329" t="s">
        <v>703</v>
      </c>
      <c r="C51" s="307">
        <f>C50-'111'!C50</f>
        <v>-1692</v>
      </c>
      <c r="D51" s="307">
        <f>D50-'111'!D50</f>
        <v>-1348</v>
      </c>
      <c r="E51" s="307">
        <f>E50-'111'!E50</f>
        <v>-562</v>
      </c>
      <c r="F51" s="307">
        <f>F50-'111'!F50</f>
        <v>-1372</v>
      </c>
      <c r="G51" s="307">
        <f>G50-'111'!G50</f>
        <v>-1525</v>
      </c>
      <c r="H51" s="307">
        <f>H50-'111'!H50</f>
        <v>-990</v>
      </c>
      <c r="I51" s="307">
        <f>I50-'111'!I50</f>
        <v>-547</v>
      </c>
      <c r="J51" s="307">
        <f>J50-'111'!J50</f>
        <v>-716</v>
      </c>
      <c r="K51" s="307">
        <f>K50-'111'!K50</f>
        <v>-837</v>
      </c>
      <c r="L51" s="307">
        <f>L50-'111'!L50</f>
        <v>-688</v>
      </c>
      <c r="M51" s="307">
        <f>M50-'111'!M50</f>
        <v>-700</v>
      </c>
      <c r="N51" s="307">
        <f>N50-'111'!N50</f>
        <v>-956</v>
      </c>
      <c r="O51" s="213">
        <f>SUM(C51:N51)</f>
        <v>-11933</v>
      </c>
    </row>
    <row r="52" spans="1:15">
      <c r="A52" s="197"/>
      <c r="B52" s="197" t="s">
        <v>139</v>
      </c>
      <c r="C52" s="219"/>
      <c r="D52" s="219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3">
        <f t="shared" si="8"/>
        <v>0</v>
      </c>
    </row>
    <row r="53" spans="1:15">
      <c r="A53" s="197"/>
      <c r="B53" s="197" t="s">
        <v>629</v>
      </c>
      <c r="C53" s="318"/>
      <c r="D53" s="318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6">
        <f t="shared" si="8"/>
        <v>0</v>
      </c>
    </row>
    <row r="54" spans="1:15">
      <c r="A54" s="192" t="s">
        <v>21</v>
      </c>
      <c r="B54" s="195" t="s">
        <v>138</v>
      </c>
      <c r="C54" s="218"/>
      <c r="D54" s="218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9">
        <f t="shared" si="8"/>
        <v>0</v>
      </c>
    </row>
    <row r="55" spans="1:15">
      <c r="A55" s="200" t="s">
        <v>154</v>
      </c>
      <c r="B55" s="328" t="s">
        <v>703</v>
      </c>
      <c r="C55" s="325">
        <f>C54-'111'!C54</f>
        <v>-578</v>
      </c>
      <c r="D55" s="325">
        <f>D54-'111'!D54</f>
        <v>-540</v>
      </c>
      <c r="E55" s="325">
        <f>E54-'111'!E54</f>
        <v>-421</v>
      </c>
      <c r="F55" s="325">
        <f>F54-'111'!F54</f>
        <v>-558</v>
      </c>
      <c r="G55" s="325">
        <f>G54-'111'!G54</f>
        <v>-724</v>
      </c>
      <c r="H55" s="325">
        <f>H54-'111'!H54</f>
        <v>-703</v>
      </c>
      <c r="I55" s="325">
        <f>I54-'111'!I54</f>
        <v>-578</v>
      </c>
      <c r="J55" s="325">
        <f>J54-'111'!J54</f>
        <v>-851</v>
      </c>
      <c r="K55" s="325">
        <f>K54-'111'!K54</f>
        <v>-658</v>
      </c>
      <c r="L55" s="325">
        <f>L54-'111'!L54</f>
        <v>-448</v>
      </c>
      <c r="M55" s="325">
        <f>M54-'111'!M54</f>
        <v>-655</v>
      </c>
      <c r="N55" s="325">
        <f>N54-'111'!N54</f>
        <v>-795</v>
      </c>
      <c r="O55" s="209">
        <f>SUM(C55:N55)</f>
        <v>-7509</v>
      </c>
    </row>
    <row r="56" spans="1:15">
      <c r="A56" s="200"/>
      <c r="B56" s="195" t="s">
        <v>139</v>
      </c>
      <c r="C56" s="218"/>
      <c r="D56" s="218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9">
        <f t="shared" si="8"/>
        <v>0</v>
      </c>
    </row>
    <row r="57" spans="1:15">
      <c r="A57" s="200"/>
      <c r="B57" s="195" t="s">
        <v>629</v>
      </c>
      <c r="C57" s="318"/>
      <c r="D57" s="318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6">
        <f t="shared" si="8"/>
        <v>0</v>
      </c>
    </row>
    <row r="58" spans="1:15">
      <c r="A58" s="196" t="s">
        <v>191</v>
      </c>
      <c r="B58" s="197" t="s">
        <v>138</v>
      </c>
      <c r="C58" s="213"/>
      <c r="D58" s="213"/>
      <c r="E58" s="213"/>
      <c r="F58" s="213"/>
      <c r="G58" s="214"/>
      <c r="H58" s="214"/>
      <c r="I58" s="214"/>
      <c r="J58" s="214"/>
      <c r="K58" s="214"/>
      <c r="L58" s="214"/>
      <c r="M58" s="214"/>
      <c r="N58" s="214"/>
      <c r="O58" s="213">
        <f t="shared" si="8"/>
        <v>0</v>
      </c>
    </row>
    <row r="59" spans="1:15">
      <c r="A59" s="199" t="s">
        <v>155</v>
      </c>
      <c r="B59" s="329" t="s">
        <v>703</v>
      </c>
      <c r="C59" s="307">
        <f>C58-'111'!C58</f>
        <v>-5486</v>
      </c>
      <c r="D59" s="307">
        <f>D58-'111'!D58</f>
        <v>-5839</v>
      </c>
      <c r="E59" s="307">
        <f>E58-'111'!E58</f>
        <v>-6424</v>
      </c>
      <c r="F59" s="307">
        <f>F58-'111'!F58</f>
        <v>-5555</v>
      </c>
      <c r="G59" s="307">
        <f>G58-'111'!G58</f>
        <v>-6302</v>
      </c>
      <c r="H59" s="307">
        <f>H58-'111'!H58</f>
        <v>-6507</v>
      </c>
      <c r="I59" s="307">
        <f>I58-'111'!I58</f>
        <v>-6568</v>
      </c>
      <c r="J59" s="307">
        <f>J58-'111'!J58</f>
        <v>-7107</v>
      </c>
      <c r="K59" s="307">
        <f>K58-'111'!K58</f>
        <v>-7349</v>
      </c>
      <c r="L59" s="307">
        <f>L58-'111'!L58</f>
        <v>-7661</v>
      </c>
      <c r="M59" s="307">
        <f>M58-'111'!M58</f>
        <v>-5346</v>
      </c>
      <c r="N59" s="307">
        <f>N58-'111'!N58</f>
        <v>-6461</v>
      </c>
      <c r="O59" s="213">
        <f>SUM(C59:N59)</f>
        <v>-76605</v>
      </c>
    </row>
    <row r="60" spans="1:15">
      <c r="A60" s="199"/>
      <c r="B60" s="197" t="s">
        <v>139</v>
      </c>
      <c r="C60" s="219"/>
      <c r="D60" s="219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3">
        <f t="shared" si="8"/>
        <v>0</v>
      </c>
    </row>
    <row r="61" spans="1:15">
      <c r="A61" s="199"/>
      <c r="B61" s="197" t="s">
        <v>629</v>
      </c>
      <c r="C61" s="318"/>
      <c r="D61" s="318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6">
        <f t="shared" si="8"/>
        <v>0</v>
      </c>
    </row>
    <row r="62" spans="1:15">
      <c r="A62" s="192" t="s">
        <v>192</v>
      </c>
      <c r="B62" s="195" t="s">
        <v>138</v>
      </c>
      <c r="C62" s="209"/>
      <c r="D62" s="209"/>
      <c r="E62" s="209"/>
      <c r="F62" s="209"/>
      <c r="G62" s="210"/>
      <c r="H62" s="210"/>
      <c r="I62" s="210"/>
      <c r="J62" s="210"/>
      <c r="K62" s="210"/>
      <c r="L62" s="210"/>
      <c r="M62" s="210"/>
      <c r="N62" s="210"/>
      <c r="O62" s="209">
        <f t="shared" si="8"/>
        <v>0</v>
      </c>
    </row>
    <row r="63" spans="1:15">
      <c r="A63" s="326" t="s">
        <v>673</v>
      </c>
      <c r="B63" s="328" t="s">
        <v>703</v>
      </c>
      <c r="C63" s="297">
        <f>C62-'111'!C62</f>
        <v>-262</v>
      </c>
      <c r="D63" s="297">
        <f>D62-'111'!D62</f>
        <v>-250</v>
      </c>
      <c r="E63" s="297">
        <f>E62-'111'!E62</f>
        <v>-239</v>
      </c>
      <c r="F63" s="297">
        <f>F62-'111'!F62</f>
        <v>-389</v>
      </c>
      <c r="G63" s="297">
        <f>G62-'111'!G62</f>
        <v>-317</v>
      </c>
      <c r="H63" s="297">
        <f>H62-'111'!H62</f>
        <v>-283</v>
      </c>
      <c r="I63" s="297">
        <f>I62-'111'!I62</f>
        <v>-320</v>
      </c>
      <c r="J63" s="297">
        <f>J62-'111'!J62</f>
        <v>-556</v>
      </c>
      <c r="K63" s="297">
        <f>K62-'111'!K62</f>
        <v>-626</v>
      </c>
      <c r="L63" s="297">
        <f>L62-'111'!L62</f>
        <v>-691</v>
      </c>
      <c r="M63" s="297">
        <f>M62-'111'!M62</f>
        <v>-709</v>
      </c>
      <c r="N63" s="297">
        <f>N62-'111'!N62</f>
        <v>-649</v>
      </c>
      <c r="O63" s="209">
        <f>SUM(C63:N63)</f>
        <v>-5291</v>
      </c>
    </row>
    <row r="64" spans="1:15">
      <c r="A64" s="195"/>
      <c r="B64" s="195" t="s">
        <v>139</v>
      </c>
      <c r="C64" s="218"/>
      <c r="D64" s="218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9">
        <f t="shared" si="8"/>
        <v>0</v>
      </c>
    </row>
    <row r="65" spans="1:15">
      <c r="A65" s="206"/>
      <c r="B65" s="195" t="s">
        <v>629</v>
      </c>
      <c r="C65" s="318"/>
      <c r="D65" s="318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6">
        <f t="shared" si="8"/>
        <v>0</v>
      </c>
    </row>
    <row r="66" spans="1:15">
      <c r="A66" s="196" t="s">
        <v>694</v>
      </c>
      <c r="B66" s="197" t="s">
        <v>138</v>
      </c>
      <c r="C66" s="213"/>
      <c r="D66" s="213"/>
      <c r="E66" s="213"/>
      <c r="F66" s="213"/>
      <c r="G66" s="214"/>
      <c r="H66" s="214"/>
      <c r="I66" s="214"/>
      <c r="J66" s="214"/>
      <c r="K66" s="214"/>
      <c r="L66" s="214"/>
      <c r="M66" s="214"/>
      <c r="N66" s="214"/>
      <c r="O66" s="213">
        <f t="shared" si="8"/>
        <v>0</v>
      </c>
    </row>
    <row r="67" spans="1:15">
      <c r="A67" s="199" t="s">
        <v>695</v>
      </c>
      <c r="B67" s="329" t="s">
        <v>703</v>
      </c>
      <c r="C67" s="307">
        <f>C66-'111'!C66</f>
        <v>0</v>
      </c>
      <c r="D67" s="307">
        <f>D66-'111'!D66</f>
        <v>0</v>
      </c>
      <c r="E67" s="307">
        <f>E66-'111'!E66</f>
        <v>0</v>
      </c>
      <c r="F67" s="307">
        <f>F66-'111'!F66</f>
        <v>0</v>
      </c>
      <c r="G67" s="307">
        <f>G66-'111'!G66</f>
        <v>0</v>
      </c>
      <c r="H67" s="307">
        <f>H66-'111'!H66</f>
        <v>0</v>
      </c>
      <c r="I67" s="307">
        <f>I66-'111'!I66</f>
        <v>0</v>
      </c>
      <c r="J67" s="307">
        <f>J66-'111'!J66</f>
        <v>0</v>
      </c>
      <c r="K67" s="307">
        <f>K66-'111'!K66</f>
        <v>0</v>
      </c>
      <c r="L67" s="307">
        <f>L66-'111'!L66</f>
        <v>0</v>
      </c>
      <c r="M67" s="307">
        <f>M66-'111'!M66</f>
        <v>-230</v>
      </c>
      <c r="N67" s="307">
        <f>N66-'111'!N66</f>
        <v>-290</v>
      </c>
      <c r="O67" s="213">
        <f>SUM(C67:N67)</f>
        <v>-520</v>
      </c>
    </row>
    <row r="68" spans="1:15">
      <c r="A68" s="199"/>
      <c r="B68" s="197" t="s">
        <v>139</v>
      </c>
      <c r="C68" s="219"/>
      <c r="D68" s="219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3">
        <f t="shared" ref="O68:O69" si="9">SUM(C68:N68)</f>
        <v>0</v>
      </c>
    </row>
    <row r="69" spans="1:15">
      <c r="A69" s="199"/>
      <c r="B69" s="197" t="s">
        <v>629</v>
      </c>
      <c r="C69" s="318"/>
      <c r="D69" s="318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6">
        <f t="shared" si="9"/>
        <v>0</v>
      </c>
    </row>
    <row r="70" spans="1:15">
      <c r="A70" s="366" t="s">
        <v>389</v>
      </c>
      <c r="B70" s="198" t="s">
        <v>208</v>
      </c>
      <c r="C70" s="220">
        <f>SUM(C34,C38,C42,C46,C50,C54,C58,C62,C66)</f>
        <v>0</v>
      </c>
      <c r="D70" s="220">
        <f>SUM(D34,D38,D42,D46,D50,D54,D58,D62,D66)</f>
        <v>0</v>
      </c>
      <c r="E70" s="220">
        <f>SUM(E34,E38,E42,E46,E50,E54,E58,E62,E66)</f>
        <v>0</v>
      </c>
      <c r="F70" s="220">
        <f t="shared" ref="F70:N70" si="10">SUM(F34,F38,F42,F46,F50,F54,F58,F62,F66)</f>
        <v>0</v>
      </c>
      <c r="G70" s="220">
        <f t="shared" si="10"/>
        <v>0</v>
      </c>
      <c r="H70" s="220">
        <f t="shared" si="10"/>
        <v>0</v>
      </c>
      <c r="I70" s="220">
        <f t="shared" si="10"/>
        <v>0</v>
      </c>
      <c r="J70" s="220">
        <f t="shared" si="10"/>
        <v>0</v>
      </c>
      <c r="K70" s="220">
        <f t="shared" si="10"/>
        <v>0</v>
      </c>
      <c r="L70" s="220">
        <f t="shared" si="10"/>
        <v>0</v>
      </c>
      <c r="M70" s="220">
        <f t="shared" si="10"/>
        <v>0</v>
      </c>
      <c r="N70" s="220">
        <f t="shared" si="10"/>
        <v>0</v>
      </c>
      <c r="O70" s="229">
        <f>SUM(C70:N70)</f>
        <v>0</v>
      </c>
    </row>
    <row r="71" spans="1:15">
      <c r="A71" s="367"/>
      <c r="B71" s="198" t="s">
        <v>209</v>
      </c>
      <c r="C71" s="220">
        <f>SUM(C36,C40,C44,C48,C52,C56,C60,C64,C68)</f>
        <v>0</v>
      </c>
      <c r="D71" s="220">
        <f t="shared" ref="D71:N71" si="11">SUM(D36,D40,D44,D48,D52,D56,D60,D64,D68)</f>
        <v>0</v>
      </c>
      <c r="E71" s="220">
        <f t="shared" si="11"/>
        <v>0</v>
      </c>
      <c r="F71" s="220">
        <f t="shared" si="11"/>
        <v>0</v>
      </c>
      <c r="G71" s="220">
        <f t="shared" si="11"/>
        <v>0</v>
      </c>
      <c r="H71" s="220">
        <f t="shared" si="11"/>
        <v>0</v>
      </c>
      <c r="I71" s="220">
        <f t="shared" si="11"/>
        <v>0</v>
      </c>
      <c r="J71" s="220">
        <f t="shared" si="11"/>
        <v>0</v>
      </c>
      <c r="K71" s="220">
        <f t="shared" si="11"/>
        <v>0</v>
      </c>
      <c r="L71" s="220">
        <f t="shared" si="11"/>
        <v>0</v>
      </c>
      <c r="M71" s="220">
        <f t="shared" si="11"/>
        <v>0</v>
      </c>
      <c r="N71" s="220">
        <f t="shared" si="11"/>
        <v>0</v>
      </c>
      <c r="O71" s="229">
        <f>SUM(C71:N71)</f>
        <v>0</v>
      </c>
    </row>
    <row r="72" spans="1:15">
      <c r="A72" s="377" t="s">
        <v>578</v>
      </c>
      <c r="B72" s="378"/>
      <c r="C72" s="309" t="s">
        <v>579</v>
      </c>
      <c r="D72" s="309" t="s">
        <v>582</v>
      </c>
      <c r="E72" s="309" t="s">
        <v>585</v>
      </c>
      <c r="F72" s="309" t="s">
        <v>589</v>
      </c>
      <c r="G72" s="309" t="s">
        <v>592</v>
      </c>
      <c r="H72" s="309" t="s">
        <v>597</v>
      </c>
      <c r="I72" s="309" t="s">
        <v>602</v>
      </c>
      <c r="J72" s="309" t="s">
        <v>605</v>
      </c>
      <c r="K72" s="309" t="s">
        <v>606</v>
      </c>
      <c r="L72" s="221" t="s">
        <v>567</v>
      </c>
      <c r="M72" s="221" t="s">
        <v>571</v>
      </c>
      <c r="N72" s="221" t="s">
        <v>574</v>
      </c>
      <c r="O72" s="211"/>
    </row>
    <row r="73" spans="1:15">
      <c r="A73" s="368" t="s">
        <v>390</v>
      </c>
      <c r="B73" s="195" t="s">
        <v>140</v>
      </c>
      <c r="C73" s="222"/>
      <c r="D73" s="223"/>
      <c r="E73" s="223"/>
      <c r="F73" s="223"/>
      <c r="G73" s="222"/>
      <c r="H73" s="223"/>
      <c r="I73" s="223"/>
      <c r="J73" s="223"/>
      <c r="K73" s="223"/>
      <c r="L73" s="223"/>
      <c r="M73" s="223"/>
      <c r="N73" s="222"/>
      <c r="O73" s="225">
        <f t="shared" ref="O73:O80" si="12">SUM(C73:N73)</f>
        <v>0</v>
      </c>
    </row>
    <row r="74" spans="1:15">
      <c r="A74" s="383"/>
      <c r="B74" s="328" t="s">
        <v>703</v>
      </c>
      <c r="C74" s="331">
        <f>C73-'111'!C73</f>
        <v>-179.23</v>
      </c>
      <c r="D74" s="331">
        <f>D73-'111'!D73</f>
        <v>-94.12</v>
      </c>
      <c r="E74" s="331">
        <f>E73-'111'!E73</f>
        <v>-118.79</v>
      </c>
      <c r="F74" s="331">
        <f>F73-'111'!F73</f>
        <v>-63.63</v>
      </c>
      <c r="G74" s="331">
        <f>G73-'111'!G73</f>
        <v>-60.61</v>
      </c>
      <c r="H74" s="331">
        <f>H73-'111'!H73</f>
        <v>-119.05</v>
      </c>
      <c r="I74" s="331">
        <f>I73-'111'!I73</f>
        <v>-90.65</v>
      </c>
      <c r="J74" s="331">
        <f>J73-'111'!J73</f>
        <v>-111.08</v>
      </c>
      <c r="K74" s="331">
        <f>K73-'111'!K73</f>
        <v>-121.06</v>
      </c>
      <c r="L74" s="331">
        <f>L73-'111'!L73</f>
        <v>-149.71</v>
      </c>
      <c r="M74" s="331">
        <f>M73-'111'!M73</f>
        <v>-126.2</v>
      </c>
      <c r="N74" s="331">
        <f>N73-'111'!N73</f>
        <v>-96.49</v>
      </c>
      <c r="O74" s="225"/>
    </row>
    <row r="75" spans="1:15">
      <c r="A75" s="369"/>
      <c r="B75" s="195" t="s">
        <v>141</v>
      </c>
      <c r="C75" s="218"/>
      <c r="D75" s="218"/>
      <c r="E75" s="218"/>
      <c r="F75" s="218"/>
      <c r="G75" s="210"/>
      <c r="H75" s="218"/>
      <c r="I75" s="218"/>
      <c r="J75" s="218"/>
      <c r="K75" s="218"/>
      <c r="L75" s="218"/>
      <c r="M75" s="218"/>
      <c r="N75" s="210"/>
      <c r="O75" s="225">
        <f t="shared" si="12"/>
        <v>0</v>
      </c>
    </row>
    <row r="76" spans="1:15">
      <c r="A76" s="370" t="s">
        <v>11</v>
      </c>
      <c r="B76" s="195" t="s">
        <v>140</v>
      </c>
      <c r="C76" s="222"/>
      <c r="D76" s="223"/>
      <c r="E76" s="223"/>
      <c r="F76" s="223"/>
      <c r="G76" s="222"/>
      <c r="H76" s="223"/>
      <c r="I76" s="222"/>
      <c r="J76" s="223"/>
      <c r="K76" s="223"/>
      <c r="L76" s="223"/>
      <c r="M76" s="223"/>
      <c r="N76" s="222"/>
      <c r="O76" s="225">
        <f t="shared" si="12"/>
        <v>0</v>
      </c>
    </row>
    <row r="77" spans="1:15">
      <c r="A77" s="382"/>
      <c r="B77" s="328" t="s">
        <v>703</v>
      </c>
      <c r="C77" s="331">
        <f>C76-'111'!C76</f>
        <v>-75.739999999999995</v>
      </c>
      <c r="D77" s="331">
        <f>D76-'111'!D76</f>
        <v>0</v>
      </c>
      <c r="E77" s="331">
        <f>E76-'111'!E76</f>
        <v>0</v>
      </c>
      <c r="F77" s="331">
        <f>F76-'111'!F76</f>
        <v>-76.06</v>
      </c>
      <c r="G77" s="331">
        <f>G76-'111'!G76</f>
        <v>0</v>
      </c>
      <c r="H77" s="331">
        <f>H76-'111'!H76</f>
        <v>0</v>
      </c>
      <c r="I77" s="331">
        <f>I76-'111'!I76</f>
        <v>0</v>
      </c>
      <c r="J77" s="331">
        <f>J76-'111'!J76</f>
        <v>-46.62</v>
      </c>
      <c r="K77" s="331">
        <f>K76-'111'!K76</f>
        <v>-55.28</v>
      </c>
      <c r="L77" s="331">
        <f>L76-'111'!L76</f>
        <v>-74.290000000000006</v>
      </c>
      <c r="M77" s="331">
        <f>M76-'111'!M76</f>
        <v>-65.3</v>
      </c>
      <c r="N77" s="331">
        <f>N76-'111'!N76</f>
        <v>0</v>
      </c>
      <c r="O77" s="225"/>
    </row>
    <row r="78" spans="1:15">
      <c r="A78" s="369"/>
      <c r="B78" s="195" t="s">
        <v>141</v>
      </c>
      <c r="C78" s="218"/>
      <c r="D78" s="218"/>
      <c r="E78" s="218"/>
      <c r="F78" s="218"/>
      <c r="G78" s="210"/>
      <c r="H78" s="218"/>
      <c r="I78" s="210"/>
      <c r="J78" s="218"/>
      <c r="K78" s="218"/>
      <c r="L78" s="218"/>
      <c r="M78" s="218"/>
      <c r="N78" s="210"/>
      <c r="O78" s="225">
        <f t="shared" si="12"/>
        <v>0</v>
      </c>
    </row>
    <row r="79" spans="1:15">
      <c r="A79" s="375" t="s">
        <v>389</v>
      </c>
      <c r="B79" s="198" t="s">
        <v>210</v>
      </c>
      <c r="C79" s="224">
        <f>C73+C76</f>
        <v>0</v>
      </c>
      <c r="D79" s="224">
        <f t="shared" ref="D79:N79" si="13">D73+D76</f>
        <v>0</v>
      </c>
      <c r="E79" s="224">
        <f t="shared" si="13"/>
        <v>0</v>
      </c>
      <c r="F79" s="224">
        <f t="shared" si="13"/>
        <v>0</v>
      </c>
      <c r="G79" s="224">
        <f t="shared" si="13"/>
        <v>0</v>
      </c>
      <c r="H79" s="224">
        <f t="shared" si="13"/>
        <v>0</v>
      </c>
      <c r="I79" s="224">
        <f t="shared" si="13"/>
        <v>0</v>
      </c>
      <c r="J79" s="224">
        <f t="shared" si="13"/>
        <v>0</v>
      </c>
      <c r="K79" s="224">
        <f t="shared" si="13"/>
        <v>0</v>
      </c>
      <c r="L79" s="224">
        <f t="shared" si="13"/>
        <v>0</v>
      </c>
      <c r="M79" s="224">
        <f t="shared" si="13"/>
        <v>0</v>
      </c>
      <c r="N79" s="224">
        <f t="shared" si="13"/>
        <v>0</v>
      </c>
      <c r="O79" s="234">
        <f t="shared" si="12"/>
        <v>0</v>
      </c>
    </row>
    <row r="80" spans="1:15">
      <c r="A80" s="376"/>
      <c r="B80" s="198" t="s">
        <v>211</v>
      </c>
      <c r="C80" s="220">
        <f>C75+C78</f>
        <v>0</v>
      </c>
      <c r="D80" s="220">
        <f t="shared" ref="D80:N80" si="14">D75+D78</f>
        <v>0</v>
      </c>
      <c r="E80" s="220">
        <f t="shared" si="14"/>
        <v>0</v>
      </c>
      <c r="F80" s="220">
        <f t="shared" si="14"/>
        <v>0</v>
      </c>
      <c r="G80" s="220">
        <f t="shared" si="14"/>
        <v>0</v>
      </c>
      <c r="H80" s="220">
        <f t="shared" si="14"/>
        <v>0</v>
      </c>
      <c r="I80" s="220">
        <f t="shared" si="14"/>
        <v>0</v>
      </c>
      <c r="J80" s="220">
        <f t="shared" si="14"/>
        <v>0</v>
      </c>
      <c r="K80" s="220">
        <f t="shared" si="14"/>
        <v>0</v>
      </c>
      <c r="L80" s="220">
        <f t="shared" si="14"/>
        <v>0</v>
      </c>
      <c r="M80" s="220">
        <f t="shared" si="14"/>
        <v>0</v>
      </c>
      <c r="N80" s="220">
        <f t="shared" si="14"/>
        <v>0</v>
      </c>
      <c r="O80" s="229">
        <f t="shared" si="12"/>
        <v>0</v>
      </c>
    </row>
    <row r="81" spans="1:15">
      <c r="A81" s="377" t="s">
        <v>594</v>
      </c>
      <c r="B81" s="378"/>
      <c r="C81" s="230" t="s">
        <v>539</v>
      </c>
      <c r="D81" s="230" t="s">
        <v>706</v>
      </c>
      <c r="E81" s="286" t="s">
        <v>709</v>
      </c>
      <c r="F81" s="286" t="s">
        <v>710</v>
      </c>
      <c r="G81" s="286" t="s">
        <v>712</v>
      </c>
      <c r="H81" s="286" t="s">
        <v>714</v>
      </c>
      <c r="I81" s="286" t="s">
        <v>689</v>
      </c>
      <c r="J81" s="286" t="s">
        <v>716</v>
      </c>
      <c r="K81" s="286" t="s">
        <v>718</v>
      </c>
      <c r="L81" s="286" t="s">
        <v>719</v>
      </c>
      <c r="M81" s="286" t="s">
        <v>721</v>
      </c>
      <c r="N81" s="286" t="s">
        <v>699</v>
      </c>
      <c r="O81" s="211"/>
    </row>
    <row r="82" spans="1:15">
      <c r="A82" s="371" t="s">
        <v>12</v>
      </c>
      <c r="B82" s="197" t="s">
        <v>138</v>
      </c>
      <c r="C82" s="219"/>
      <c r="D82" s="219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3">
        <f t="shared" ref="O82:O95" si="15">SUM(C82:N82)</f>
        <v>0</v>
      </c>
    </row>
    <row r="83" spans="1:15">
      <c r="A83" s="384"/>
      <c r="B83" s="330" t="s">
        <v>704</v>
      </c>
      <c r="C83" s="324">
        <f>C82-'111'!C82</f>
        <v>-5206</v>
      </c>
      <c r="D83" s="324">
        <f>D82-'111'!D82</f>
        <v>-5345</v>
      </c>
      <c r="E83" s="324">
        <f>E82-'111'!E82</f>
        <v>-2987</v>
      </c>
      <c r="F83" s="324">
        <f>F82-'111'!F82</f>
        <v>-5965</v>
      </c>
      <c r="G83" s="324">
        <f>G82-'111'!G82</f>
        <v>-2922</v>
      </c>
      <c r="H83" s="324">
        <f>H82-'111'!H82</f>
        <v>-3150</v>
      </c>
      <c r="I83" s="324">
        <f>I82-'111'!I82</f>
        <v>-1645</v>
      </c>
      <c r="J83" s="324">
        <f>J82-'111'!J82</f>
        <v>-854</v>
      </c>
      <c r="K83" s="324">
        <f>K82-'111'!K82</f>
        <v>-851</v>
      </c>
      <c r="L83" s="324">
        <f>L82-'111'!L82</f>
        <v>-1922</v>
      </c>
      <c r="M83" s="324">
        <f>M82-'111'!M82</f>
        <v>-3371</v>
      </c>
      <c r="N83" s="324">
        <f>N82-'111'!N82</f>
        <v>-4296</v>
      </c>
      <c r="O83" s="213">
        <f t="shared" si="15"/>
        <v>-38514</v>
      </c>
    </row>
    <row r="84" spans="1:15">
      <c r="A84" s="369"/>
      <c r="B84" s="197" t="s">
        <v>13</v>
      </c>
      <c r="C84" s="219"/>
      <c r="D84" s="219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3">
        <f t="shared" si="15"/>
        <v>0</v>
      </c>
    </row>
    <row r="85" spans="1:15">
      <c r="A85" s="370" t="s">
        <v>14</v>
      </c>
      <c r="B85" s="195" t="s">
        <v>138</v>
      </c>
      <c r="C85" s="218"/>
      <c r="D85" s="218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9">
        <f t="shared" si="15"/>
        <v>0</v>
      </c>
    </row>
    <row r="86" spans="1:15">
      <c r="A86" s="382"/>
      <c r="B86" s="328" t="s">
        <v>703</v>
      </c>
      <c r="C86" s="325">
        <f>C85-'111'!C85</f>
        <v>-6239</v>
      </c>
      <c r="D86" s="325">
        <f>D85-'111'!D85</f>
        <v>-6271</v>
      </c>
      <c r="E86" s="325">
        <f>E85-'111'!E85</f>
        <v>-3533</v>
      </c>
      <c r="F86" s="325">
        <f>F85-'111'!F85</f>
        <v>-7049</v>
      </c>
      <c r="G86" s="325">
        <f>G85-'111'!G85</f>
        <v>-4075</v>
      </c>
      <c r="H86" s="325">
        <f>H85-'111'!H85</f>
        <v>-4360</v>
      </c>
      <c r="I86" s="325">
        <f>I85-'111'!I85</f>
        <v>-2317</v>
      </c>
      <c r="J86" s="325">
        <f>J85-'111'!J85</f>
        <v>-925</v>
      </c>
      <c r="K86" s="325">
        <f>K85-'111'!K85</f>
        <v>-933</v>
      </c>
      <c r="L86" s="325">
        <f>L85-'111'!L85</f>
        <v>-3204</v>
      </c>
      <c r="M86" s="325">
        <f>M85-'111'!M85</f>
        <v>-4584</v>
      </c>
      <c r="N86" s="325">
        <f>N85-'111'!N85</f>
        <v>-4682</v>
      </c>
      <c r="O86" s="209">
        <f t="shared" si="15"/>
        <v>-48172</v>
      </c>
    </row>
    <row r="87" spans="1:15">
      <c r="A87" s="369"/>
      <c r="B87" s="195" t="s">
        <v>13</v>
      </c>
      <c r="C87" s="218"/>
      <c r="D87" s="218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9">
        <f t="shared" si="15"/>
        <v>0</v>
      </c>
    </row>
    <row r="88" spans="1:15">
      <c r="A88" s="371" t="s">
        <v>393</v>
      </c>
      <c r="B88" s="197" t="s">
        <v>138</v>
      </c>
      <c r="C88" s="219"/>
      <c r="D88" s="219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3">
        <f t="shared" si="15"/>
        <v>0</v>
      </c>
    </row>
    <row r="89" spans="1:15">
      <c r="A89" s="384"/>
      <c r="B89" s="329" t="s">
        <v>703</v>
      </c>
      <c r="C89" s="324">
        <f>C88-'111'!C88</f>
        <v>-7796</v>
      </c>
      <c r="D89" s="324">
        <f>D88-'111'!D88</f>
        <v>-8199</v>
      </c>
      <c r="E89" s="324">
        <f>E88-'111'!E88</f>
        <v>-6096</v>
      </c>
      <c r="F89" s="324">
        <f>F88-'111'!F88</f>
        <v>-8284</v>
      </c>
      <c r="G89" s="324">
        <f>G88-'111'!G88</f>
        <v>-5192</v>
      </c>
      <c r="H89" s="324">
        <f>H88-'111'!H88</f>
        <v>-5595</v>
      </c>
      <c r="I89" s="324">
        <f>I88-'111'!I88</f>
        <v>-3245</v>
      </c>
      <c r="J89" s="324">
        <f>J88-'111'!J88</f>
        <v>0</v>
      </c>
      <c r="K89" s="324">
        <f>K88-'111'!K88</f>
        <v>-196</v>
      </c>
      <c r="L89" s="324">
        <f>L88-'111'!L88</f>
        <v>-2807</v>
      </c>
      <c r="M89" s="324">
        <f>M88-'111'!M88</f>
        <v>-4531</v>
      </c>
      <c r="N89" s="324">
        <f>N88-'111'!N88</f>
        <v>-5320</v>
      </c>
      <c r="O89" s="213">
        <f t="shared" si="15"/>
        <v>-57261</v>
      </c>
    </row>
    <row r="90" spans="1:15">
      <c r="A90" s="369"/>
      <c r="B90" s="197" t="s">
        <v>13</v>
      </c>
      <c r="C90" s="219"/>
      <c r="D90" s="219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3">
        <f t="shared" si="15"/>
        <v>0</v>
      </c>
    </row>
    <row r="91" spans="1:15">
      <c r="A91" s="370" t="s">
        <v>15</v>
      </c>
      <c r="B91" s="195" t="s">
        <v>138</v>
      </c>
      <c r="C91" s="218"/>
      <c r="D91" s="218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9">
        <f t="shared" si="15"/>
        <v>0</v>
      </c>
    </row>
    <row r="92" spans="1:15">
      <c r="A92" s="382"/>
      <c r="B92" s="328" t="s">
        <v>703</v>
      </c>
      <c r="C92" s="325">
        <f>C91-'111'!C91</f>
        <v>-3296</v>
      </c>
      <c r="D92" s="325">
        <f>D91-'111'!D91</f>
        <v>-3435</v>
      </c>
      <c r="E92" s="325">
        <f>E91-'111'!E91</f>
        <v>-1679</v>
      </c>
      <c r="F92" s="325">
        <f>F91-'111'!F91</f>
        <v>-3628</v>
      </c>
      <c r="G92" s="325">
        <f>G91-'111'!G91</f>
        <v>-1544</v>
      </c>
      <c r="H92" s="325">
        <f>H91-'111'!H91</f>
        <v>-1869</v>
      </c>
      <c r="I92" s="325">
        <f>I91-'111'!I91</f>
        <v>-860</v>
      </c>
      <c r="J92" s="325">
        <f>J91-'111'!J91</f>
        <v>-16</v>
      </c>
      <c r="K92" s="325">
        <f>K91-'111'!K91</f>
        <v>-95</v>
      </c>
      <c r="L92" s="325">
        <f>L91-'111'!L91</f>
        <v>-1526</v>
      </c>
      <c r="M92" s="325">
        <f>M91-'111'!M91</f>
        <v>-2500</v>
      </c>
      <c r="N92" s="325">
        <f>N91-'111'!N91</f>
        <v>-2912</v>
      </c>
      <c r="O92" s="209">
        <f t="shared" si="15"/>
        <v>-23360</v>
      </c>
    </row>
    <row r="93" spans="1:15">
      <c r="A93" s="369"/>
      <c r="B93" s="195" t="s">
        <v>13</v>
      </c>
      <c r="C93" s="218"/>
      <c r="D93" s="218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9">
        <f t="shared" si="15"/>
        <v>0</v>
      </c>
    </row>
    <row r="94" spans="1:15">
      <c r="A94" s="366" t="s">
        <v>389</v>
      </c>
      <c r="B94" s="198" t="s">
        <v>212</v>
      </c>
      <c r="C94" s="220">
        <f t="shared" ref="C94:N94" si="16">C82+C85+C88+C91</f>
        <v>0</v>
      </c>
      <c r="D94" s="220">
        <f t="shared" si="16"/>
        <v>0</v>
      </c>
      <c r="E94" s="220">
        <f t="shared" si="16"/>
        <v>0</v>
      </c>
      <c r="F94" s="220">
        <f t="shared" si="16"/>
        <v>0</v>
      </c>
      <c r="G94" s="220">
        <f t="shared" si="16"/>
        <v>0</v>
      </c>
      <c r="H94" s="220">
        <f t="shared" si="16"/>
        <v>0</v>
      </c>
      <c r="I94" s="220">
        <f t="shared" si="16"/>
        <v>0</v>
      </c>
      <c r="J94" s="220">
        <f t="shared" si="16"/>
        <v>0</v>
      </c>
      <c r="K94" s="220">
        <f t="shared" si="16"/>
        <v>0</v>
      </c>
      <c r="L94" s="220">
        <f t="shared" si="16"/>
        <v>0</v>
      </c>
      <c r="M94" s="220">
        <f t="shared" si="16"/>
        <v>0</v>
      </c>
      <c r="N94" s="220">
        <f t="shared" si="16"/>
        <v>0</v>
      </c>
      <c r="O94" s="229">
        <f t="shared" si="15"/>
        <v>0</v>
      </c>
    </row>
    <row r="95" spans="1:15">
      <c r="A95" s="367"/>
      <c r="B95" s="198" t="s">
        <v>16</v>
      </c>
      <c r="C95" s="220">
        <f>C84+C87+C90+C93</f>
        <v>0</v>
      </c>
      <c r="D95" s="220">
        <f t="shared" ref="D95:N95" si="17">D84+D87+D90+D93</f>
        <v>0</v>
      </c>
      <c r="E95" s="220">
        <f t="shared" si="17"/>
        <v>0</v>
      </c>
      <c r="F95" s="220">
        <f t="shared" si="17"/>
        <v>0</v>
      </c>
      <c r="G95" s="220">
        <f t="shared" si="17"/>
        <v>0</v>
      </c>
      <c r="H95" s="220">
        <f t="shared" si="17"/>
        <v>0</v>
      </c>
      <c r="I95" s="220">
        <f t="shared" si="17"/>
        <v>0</v>
      </c>
      <c r="J95" s="220">
        <f t="shared" si="17"/>
        <v>0</v>
      </c>
      <c r="K95" s="220">
        <f t="shared" si="17"/>
        <v>0</v>
      </c>
      <c r="L95" s="220">
        <f t="shared" si="17"/>
        <v>0</v>
      </c>
      <c r="M95" s="220">
        <f t="shared" si="17"/>
        <v>0</v>
      </c>
      <c r="N95" s="220">
        <f t="shared" si="17"/>
        <v>0</v>
      </c>
      <c r="O95" s="229">
        <f t="shared" si="15"/>
        <v>0</v>
      </c>
    </row>
    <row r="96" spans="1:15">
      <c r="A96" s="370" t="s">
        <v>19</v>
      </c>
      <c r="B96" s="195" t="s">
        <v>140</v>
      </c>
      <c r="C96" s="225"/>
      <c r="D96" s="223"/>
      <c r="E96" s="225"/>
      <c r="F96" s="222"/>
      <c r="G96" s="222"/>
      <c r="H96" s="222"/>
      <c r="I96" s="222"/>
      <c r="J96" s="222"/>
      <c r="K96" s="222"/>
      <c r="L96" s="222"/>
      <c r="M96" s="222"/>
      <c r="N96" s="222"/>
      <c r="O96" s="289"/>
    </row>
    <row r="97" spans="1:15">
      <c r="A97" s="369"/>
      <c r="B97" s="195" t="s">
        <v>13</v>
      </c>
      <c r="C97" s="218"/>
      <c r="D97" s="218"/>
      <c r="E97" s="218"/>
      <c r="F97" s="221"/>
      <c r="G97" s="221"/>
      <c r="H97" s="221"/>
      <c r="I97" s="221"/>
      <c r="J97" s="221"/>
      <c r="K97" s="221"/>
      <c r="L97" s="221"/>
      <c r="M97" s="221"/>
      <c r="N97" s="221"/>
      <c r="O97" s="289"/>
    </row>
    <row r="98" spans="1:15">
      <c r="A98" s="366" t="s">
        <v>389</v>
      </c>
      <c r="B98" s="198" t="s">
        <v>210</v>
      </c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9"/>
    </row>
    <row r="99" spans="1:15">
      <c r="A99" s="367"/>
      <c r="B99" s="198" t="s">
        <v>16</v>
      </c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9"/>
    </row>
  </sheetData>
  <mergeCells count="17">
    <mergeCell ref="A85:A87"/>
    <mergeCell ref="A1:O1"/>
    <mergeCell ref="A2:B2"/>
    <mergeCell ref="A31:A32"/>
    <mergeCell ref="A33:B33"/>
    <mergeCell ref="A70:A71"/>
    <mergeCell ref="A72:B72"/>
    <mergeCell ref="A73:A75"/>
    <mergeCell ref="A76:A78"/>
    <mergeCell ref="A79:A80"/>
    <mergeCell ref="A81:B81"/>
    <mergeCell ref="A82:A84"/>
    <mergeCell ref="A88:A90"/>
    <mergeCell ref="A91:A93"/>
    <mergeCell ref="A94:A95"/>
    <mergeCell ref="A96:A97"/>
    <mergeCell ref="A98:A99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L6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53" sqref="Q53"/>
    </sheetView>
  </sheetViews>
  <sheetFormatPr defaultRowHeight="19.5"/>
  <cols>
    <col min="1" max="1" width="9.375" style="57" customWidth="1"/>
    <col min="2" max="2" width="17.5" style="57" customWidth="1"/>
    <col min="3" max="3" width="21.375" style="57" customWidth="1"/>
    <col min="4" max="5" width="11.125" bestFit="1" customWidth="1"/>
    <col min="6" max="6" width="11.125" style="17" bestFit="1" customWidth="1"/>
    <col min="7" max="7" width="11.125" bestFit="1" customWidth="1"/>
    <col min="8" max="9" width="12.25" bestFit="1" customWidth="1"/>
    <col min="10" max="15" width="11.125" bestFit="1" customWidth="1"/>
    <col min="16" max="16" width="13.5" bestFit="1" customWidth="1"/>
    <col min="17" max="17" width="14" bestFit="1" customWidth="1"/>
  </cols>
  <sheetData>
    <row r="1" spans="1:38" ht="16.5">
      <c r="A1" s="338" t="s">
        <v>256</v>
      </c>
      <c r="B1" s="339"/>
      <c r="C1" s="339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8" ht="16.5">
      <c r="A2" s="340" t="s">
        <v>257</v>
      </c>
      <c r="B2" s="341"/>
      <c r="C2" s="341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8" s="16" customFormat="1" ht="16.5">
      <c r="A3" s="105" t="s">
        <v>258</v>
      </c>
      <c r="B3" s="105" t="s">
        <v>259</v>
      </c>
      <c r="C3" s="104" t="s">
        <v>260</v>
      </c>
      <c r="D3" s="47" t="s">
        <v>81</v>
      </c>
      <c r="E3" s="47" t="s">
        <v>82</v>
      </c>
      <c r="F3" s="47" t="s">
        <v>83</v>
      </c>
      <c r="G3" s="47" t="s">
        <v>84</v>
      </c>
      <c r="H3" s="47" t="s">
        <v>85</v>
      </c>
      <c r="I3" s="47" t="s">
        <v>86</v>
      </c>
      <c r="J3" s="47" t="s">
        <v>87</v>
      </c>
      <c r="K3" s="47" t="s">
        <v>88</v>
      </c>
      <c r="L3" s="47" t="s">
        <v>89</v>
      </c>
      <c r="M3" s="47" t="s">
        <v>90</v>
      </c>
      <c r="N3" s="47" t="s">
        <v>91</v>
      </c>
      <c r="O3" s="47" t="s">
        <v>92</v>
      </c>
      <c r="P3" s="45"/>
    </row>
    <row r="4" spans="1:38" s="16" customFormat="1">
      <c r="A4" s="100" t="s">
        <v>261</v>
      </c>
      <c r="B4" s="101" t="s">
        <v>262</v>
      </c>
      <c r="C4" s="57" t="s">
        <v>263</v>
      </c>
      <c r="D4" s="122">
        <v>274000</v>
      </c>
      <c r="E4" s="122">
        <v>264800</v>
      </c>
      <c r="F4" s="123">
        <v>162600</v>
      </c>
      <c r="G4" s="123">
        <v>265000</v>
      </c>
      <c r="H4" s="123">
        <v>291200</v>
      </c>
      <c r="I4" s="123">
        <v>339000</v>
      </c>
      <c r="J4" s="123">
        <v>450000</v>
      </c>
      <c r="K4" s="122">
        <v>358200</v>
      </c>
      <c r="L4" s="122">
        <v>372600</v>
      </c>
      <c r="M4" s="123">
        <v>444600</v>
      </c>
      <c r="N4" s="123">
        <v>308000</v>
      </c>
      <c r="O4" s="124">
        <v>281400</v>
      </c>
      <c r="P4" s="109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s="16" customFormat="1">
      <c r="A5" s="102"/>
      <c r="B5" s="57" t="s">
        <v>264</v>
      </c>
      <c r="C5" s="57" t="s">
        <v>265</v>
      </c>
      <c r="D5" s="122">
        <v>35400</v>
      </c>
      <c r="E5" s="122">
        <v>41600</v>
      </c>
      <c r="F5" s="123">
        <v>23600</v>
      </c>
      <c r="G5" s="123">
        <v>34600</v>
      </c>
      <c r="H5" s="123">
        <v>49200</v>
      </c>
      <c r="I5" s="123">
        <v>45000</v>
      </c>
      <c r="J5" s="123">
        <v>63600</v>
      </c>
      <c r="K5" s="122">
        <v>43400</v>
      </c>
      <c r="L5" s="122">
        <v>47000</v>
      </c>
      <c r="M5" s="123">
        <v>54000</v>
      </c>
      <c r="N5" s="123">
        <v>47000</v>
      </c>
      <c r="O5" s="124">
        <v>39800</v>
      </c>
      <c r="P5" s="109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s="16" customFormat="1">
      <c r="A6" s="102"/>
      <c r="B6" s="342" t="s">
        <v>266</v>
      </c>
      <c r="C6" s="57" t="s">
        <v>267</v>
      </c>
      <c r="D6" s="122">
        <v>151000</v>
      </c>
      <c r="E6" s="122">
        <v>181000</v>
      </c>
      <c r="F6" s="123">
        <v>158400</v>
      </c>
      <c r="G6" s="123">
        <v>168000</v>
      </c>
      <c r="H6" s="123">
        <v>194600</v>
      </c>
      <c r="I6" s="123">
        <v>198000</v>
      </c>
      <c r="J6" s="123">
        <v>218200</v>
      </c>
      <c r="K6" s="122">
        <v>173200</v>
      </c>
      <c r="L6" s="122">
        <v>174000</v>
      </c>
      <c r="M6" s="123">
        <v>202600</v>
      </c>
      <c r="N6" s="123">
        <v>172200</v>
      </c>
      <c r="O6" s="124">
        <v>153200</v>
      </c>
      <c r="P6" s="109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s="16" customFormat="1">
      <c r="A7" s="102"/>
      <c r="B7" s="343"/>
      <c r="C7" s="57" t="s">
        <v>268</v>
      </c>
      <c r="D7" s="122">
        <f>D4+D5+D6</f>
        <v>460400</v>
      </c>
      <c r="E7" s="122">
        <f t="shared" ref="E7:O7" si="0">E4+E5+E6</f>
        <v>487400</v>
      </c>
      <c r="F7" s="122">
        <f t="shared" si="0"/>
        <v>344600</v>
      </c>
      <c r="G7" s="122">
        <f t="shared" si="0"/>
        <v>467600</v>
      </c>
      <c r="H7" s="122">
        <f t="shared" si="0"/>
        <v>535000</v>
      </c>
      <c r="I7" s="122">
        <f t="shared" si="0"/>
        <v>582000</v>
      </c>
      <c r="J7" s="122">
        <f t="shared" si="0"/>
        <v>731800</v>
      </c>
      <c r="K7" s="122">
        <f t="shared" si="0"/>
        <v>574800</v>
      </c>
      <c r="L7" s="122">
        <f t="shared" si="0"/>
        <v>593600</v>
      </c>
      <c r="M7" s="122">
        <f t="shared" si="0"/>
        <v>701200</v>
      </c>
      <c r="N7" s="122">
        <f t="shared" si="0"/>
        <v>527200</v>
      </c>
      <c r="O7" s="122">
        <f t="shared" si="0"/>
        <v>474400</v>
      </c>
      <c r="P7" s="125">
        <f>SUM(D7:O7)</f>
        <v>6480000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s="16" customFormat="1">
      <c r="A8" s="102"/>
      <c r="B8" s="102"/>
      <c r="C8" s="57" t="s">
        <v>269</v>
      </c>
      <c r="D8" s="122">
        <v>1026933</v>
      </c>
      <c r="E8" s="122">
        <v>1039546</v>
      </c>
      <c r="F8" s="123">
        <v>773489</v>
      </c>
      <c r="G8" s="123">
        <v>1020161</v>
      </c>
      <c r="H8" s="121">
        <v>1119907</v>
      </c>
      <c r="I8" s="121">
        <v>1244873</v>
      </c>
      <c r="J8" s="123">
        <v>1744540</v>
      </c>
      <c r="K8" s="123">
        <v>1619006</v>
      </c>
      <c r="L8" s="123">
        <v>1647271</v>
      </c>
      <c r="M8" s="123">
        <v>1963499</v>
      </c>
      <c r="N8" s="123">
        <v>1504800</v>
      </c>
      <c r="O8" s="124">
        <v>1387743</v>
      </c>
      <c r="P8" s="125">
        <f>SUM(D8:O8)</f>
        <v>16091768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s="16" customFormat="1">
      <c r="A9" s="55" t="s">
        <v>270</v>
      </c>
      <c r="B9" s="55" t="s">
        <v>271</v>
      </c>
      <c r="C9" s="55" t="s">
        <v>263</v>
      </c>
      <c r="D9" s="153">
        <v>410400</v>
      </c>
      <c r="E9" s="153">
        <v>389600</v>
      </c>
      <c r="F9" s="154">
        <v>220800</v>
      </c>
      <c r="G9" s="154">
        <v>380400</v>
      </c>
      <c r="H9" s="154">
        <v>413200</v>
      </c>
      <c r="I9" s="154">
        <v>450800</v>
      </c>
      <c r="J9" s="154">
        <v>233200</v>
      </c>
      <c r="K9" s="153">
        <v>195200</v>
      </c>
      <c r="L9" s="153">
        <v>196400</v>
      </c>
      <c r="M9" s="154">
        <v>258000</v>
      </c>
      <c r="N9" s="154">
        <v>436400</v>
      </c>
      <c r="O9" s="155">
        <v>420800</v>
      </c>
      <c r="P9" s="30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6" customFormat="1">
      <c r="A10" s="59"/>
      <c r="B10" s="55" t="s">
        <v>272</v>
      </c>
      <c r="C10" s="55" t="s">
        <v>265</v>
      </c>
      <c r="D10" s="153">
        <v>58400</v>
      </c>
      <c r="E10" s="153">
        <v>72000</v>
      </c>
      <c r="F10" s="154">
        <v>36000</v>
      </c>
      <c r="G10" s="154">
        <v>55200</v>
      </c>
      <c r="H10" s="154">
        <v>76000</v>
      </c>
      <c r="I10" s="154">
        <v>68000</v>
      </c>
      <c r="J10" s="154">
        <v>480400</v>
      </c>
      <c r="K10" s="153">
        <v>318000</v>
      </c>
      <c r="L10" s="153">
        <v>317200</v>
      </c>
      <c r="M10" s="154">
        <v>409200</v>
      </c>
      <c r="N10" s="154">
        <v>71200</v>
      </c>
      <c r="O10" s="155">
        <v>66000</v>
      </c>
      <c r="P10" s="305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16" customFormat="1">
      <c r="A11" s="59"/>
      <c r="B11" s="59"/>
      <c r="C11" s="55" t="s">
        <v>267</v>
      </c>
      <c r="D11" s="153">
        <v>288800</v>
      </c>
      <c r="E11" s="153">
        <v>338000</v>
      </c>
      <c r="F11" s="154">
        <v>244800</v>
      </c>
      <c r="G11" s="154">
        <v>299600</v>
      </c>
      <c r="H11" s="154">
        <v>358800</v>
      </c>
      <c r="I11" s="154">
        <v>362800</v>
      </c>
      <c r="J11" s="154">
        <v>441600</v>
      </c>
      <c r="K11" s="153">
        <v>321600</v>
      </c>
      <c r="L11" s="153">
        <v>306400</v>
      </c>
      <c r="M11" s="154">
        <v>382800</v>
      </c>
      <c r="N11" s="154">
        <v>317200</v>
      </c>
      <c r="O11" s="155">
        <v>292800</v>
      </c>
      <c r="P11" s="305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s="16" customFormat="1">
      <c r="A12" s="59"/>
      <c r="B12" s="59"/>
      <c r="C12" s="55" t="s">
        <v>268</v>
      </c>
      <c r="D12" s="153">
        <f>D9+D10+D11</f>
        <v>757600</v>
      </c>
      <c r="E12" s="153">
        <f t="shared" ref="E12:O12" si="1">E9+E10+E11</f>
        <v>799600</v>
      </c>
      <c r="F12" s="153">
        <f t="shared" si="1"/>
        <v>501600</v>
      </c>
      <c r="G12" s="153">
        <f t="shared" si="1"/>
        <v>735200</v>
      </c>
      <c r="H12" s="153">
        <f t="shared" si="1"/>
        <v>848000</v>
      </c>
      <c r="I12" s="153">
        <f t="shared" si="1"/>
        <v>881600</v>
      </c>
      <c r="J12" s="153">
        <f t="shared" si="1"/>
        <v>1155200</v>
      </c>
      <c r="K12" s="153">
        <f t="shared" si="1"/>
        <v>834800</v>
      </c>
      <c r="L12" s="153">
        <f t="shared" si="1"/>
        <v>820000</v>
      </c>
      <c r="M12" s="153">
        <f t="shared" si="1"/>
        <v>1050000</v>
      </c>
      <c r="N12" s="153">
        <f t="shared" si="1"/>
        <v>824800</v>
      </c>
      <c r="O12" s="153">
        <f t="shared" si="1"/>
        <v>779600</v>
      </c>
      <c r="P12" s="190">
        <f>SUM(D12:O12)</f>
        <v>9988000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s="16" customFormat="1">
      <c r="A13" s="59"/>
      <c r="B13" s="59"/>
      <c r="C13" s="55" t="s">
        <v>269</v>
      </c>
      <c r="D13" s="153">
        <v>1561174</v>
      </c>
      <c r="E13" s="153">
        <v>1571536</v>
      </c>
      <c r="F13" s="154">
        <v>1077752</v>
      </c>
      <c r="G13" s="154">
        <v>1497919</v>
      </c>
      <c r="H13" s="156">
        <v>1645341</v>
      </c>
      <c r="I13" s="156">
        <v>1720167</v>
      </c>
      <c r="J13" s="154">
        <v>2528117</v>
      </c>
      <c r="K13" s="154">
        <v>2217965</v>
      </c>
      <c r="L13" s="157">
        <v>2209507</v>
      </c>
      <c r="M13" s="154">
        <v>2794397</v>
      </c>
      <c r="N13" s="154">
        <v>1978156</v>
      </c>
      <c r="O13" s="155">
        <v>1899342</v>
      </c>
      <c r="P13" s="190">
        <f>SUM(D13:O13)</f>
        <v>22701373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s="16" customFormat="1">
      <c r="A14" s="57" t="s">
        <v>273</v>
      </c>
      <c r="B14" s="57" t="s">
        <v>274</v>
      </c>
      <c r="C14" s="57" t="s">
        <v>263</v>
      </c>
      <c r="D14" s="122">
        <v>289800</v>
      </c>
      <c r="E14" s="122">
        <v>279200</v>
      </c>
      <c r="F14" s="123">
        <v>170400</v>
      </c>
      <c r="G14" s="123">
        <v>277400</v>
      </c>
      <c r="H14" s="123">
        <v>301800</v>
      </c>
      <c r="I14" s="123">
        <v>334000</v>
      </c>
      <c r="J14" s="123">
        <v>438600</v>
      </c>
      <c r="K14" s="122">
        <v>308600</v>
      </c>
      <c r="L14" s="122">
        <v>323600</v>
      </c>
      <c r="M14" s="123">
        <v>428600</v>
      </c>
      <c r="N14" s="123">
        <v>311200</v>
      </c>
      <c r="O14" s="124">
        <v>289800</v>
      </c>
      <c r="P14" s="109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s="16" customFormat="1">
      <c r="A15" s="102"/>
      <c r="B15" s="57" t="s">
        <v>275</v>
      </c>
      <c r="C15" s="57" t="s">
        <v>265</v>
      </c>
      <c r="D15" s="122">
        <v>44000</v>
      </c>
      <c r="E15" s="122">
        <v>51800</v>
      </c>
      <c r="F15" s="123">
        <v>27400</v>
      </c>
      <c r="G15" s="123">
        <v>40800</v>
      </c>
      <c r="H15" s="123">
        <v>55600</v>
      </c>
      <c r="I15" s="123">
        <v>50000</v>
      </c>
      <c r="J15" s="123">
        <v>67000</v>
      </c>
      <c r="K15" s="122">
        <v>43800</v>
      </c>
      <c r="L15" s="122">
        <v>38400</v>
      </c>
      <c r="M15" s="123">
        <v>56600</v>
      </c>
      <c r="N15" s="123">
        <v>49800</v>
      </c>
      <c r="O15" s="124">
        <v>44200</v>
      </c>
      <c r="P15" s="109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16" customFormat="1">
      <c r="A16" s="102"/>
      <c r="B16" s="342" t="s">
        <v>276</v>
      </c>
      <c r="C16" s="57" t="s">
        <v>267</v>
      </c>
      <c r="D16" s="122">
        <v>216200</v>
      </c>
      <c r="E16" s="122">
        <v>244200</v>
      </c>
      <c r="F16" s="123">
        <v>196400</v>
      </c>
      <c r="G16" s="123">
        <v>220800</v>
      </c>
      <c r="H16" s="123">
        <v>260800</v>
      </c>
      <c r="I16" s="123">
        <v>263200</v>
      </c>
      <c r="J16" s="123">
        <v>296200</v>
      </c>
      <c r="K16" s="122">
        <v>189200</v>
      </c>
      <c r="L16" s="122">
        <v>188000</v>
      </c>
      <c r="M16" s="123">
        <v>267200</v>
      </c>
      <c r="N16" s="123">
        <v>228000</v>
      </c>
      <c r="O16" s="124">
        <v>203600</v>
      </c>
      <c r="P16" s="109"/>
      <c r="Q16" s="22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s="16" customFormat="1">
      <c r="A17" s="102"/>
      <c r="B17" s="343"/>
      <c r="C17" s="57" t="s">
        <v>268</v>
      </c>
      <c r="D17" s="122">
        <f>D14+D15+D16</f>
        <v>550000</v>
      </c>
      <c r="E17" s="122">
        <f t="shared" ref="E17:O17" si="2">E14+E15+E16</f>
        <v>575200</v>
      </c>
      <c r="F17" s="122">
        <f t="shared" si="2"/>
        <v>394200</v>
      </c>
      <c r="G17" s="122">
        <f t="shared" si="2"/>
        <v>539000</v>
      </c>
      <c r="H17" s="122">
        <f t="shared" si="2"/>
        <v>618200</v>
      </c>
      <c r="I17" s="122">
        <f t="shared" si="2"/>
        <v>647200</v>
      </c>
      <c r="J17" s="122">
        <f t="shared" si="2"/>
        <v>801800</v>
      </c>
      <c r="K17" s="122">
        <f t="shared" si="2"/>
        <v>541600</v>
      </c>
      <c r="L17" s="122">
        <f t="shared" si="2"/>
        <v>550000</v>
      </c>
      <c r="M17" s="122">
        <f t="shared" si="2"/>
        <v>752400</v>
      </c>
      <c r="N17" s="122">
        <f t="shared" si="2"/>
        <v>589000</v>
      </c>
      <c r="O17" s="122">
        <f t="shared" si="2"/>
        <v>537600</v>
      </c>
      <c r="P17" s="125">
        <f>SUM(D17:O17)</f>
        <v>7096200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16" customFormat="1">
      <c r="A18" s="102"/>
      <c r="B18" s="102"/>
      <c r="C18" s="57" t="s">
        <v>269</v>
      </c>
      <c r="D18" s="122">
        <v>1114849</v>
      </c>
      <c r="E18" s="122">
        <v>1123197</v>
      </c>
      <c r="F18" s="123">
        <v>813996</v>
      </c>
      <c r="G18" s="123">
        <v>1085583</v>
      </c>
      <c r="H18" s="121">
        <v>1191222</v>
      </c>
      <c r="I18" s="121">
        <v>1267557</v>
      </c>
      <c r="J18" s="123">
        <v>1693548</v>
      </c>
      <c r="K18" s="122">
        <v>1457637</v>
      </c>
      <c r="L18" s="123">
        <v>1486524</v>
      </c>
      <c r="M18" s="123">
        <v>1934684</v>
      </c>
      <c r="N18" s="123">
        <v>1568738</v>
      </c>
      <c r="O18" s="124">
        <v>1467370</v>
      </c>
      <c r="P18" s="125">
        <f>SUM(D18:O18)</f>
        <v>16204905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6" customFormat="1">
      <c r="A19" s="86"/>
      <c r="B19" s="86"/>
      <c r="C19" s="87" t="s">
        <v>277</v>
      </c>
      <c r="D19" s="158">
        <f t="shared" ref="D19:J19" si="3">SUM(D7,D12,D17)</f>
        <v>1768000</v>
      </c>
      <c r="E19" s="158">
        <f t="shared" si="3"/>
        <v>1862200</v>
      </c>
      <c r="F19" s="158">
        <f t="shared" si="3"/>
        <v>1240400</v>
      </c>
      <c r="G19" s="158">
        <f t="shared" si="3"/>
        <v>1741800</v>
      </c>
      <c r="H19" s="158">
        <f t="shared" si="3"/>
        <v>2001200</v>
      </c>
      <c r="I19" s="158">
        <f t="shared" si="3"/>
        <v>2110800</v>
      </c>
      <c r="J19" s="158">
        <f t="shared" si="3"/>
        <v>2688800</v>
      </c>
      <c r="K19" s="158">
        <f>SUM(K7,K12,K17)</f>
        <v>1951200</v>
      </c>
      <c r="L19" s="158">
        <f>SUM(L7,L12,L17)</f>
        <v>1963600</v>
      </c>
      <c r="M19" s="158">
        <f>SUM(M17,M12,M7)</f>
        <v>2503600</v>
      </c>
      <c r="N19" s="158">
        <f>SUM(N17,N12,N7)</f>
        <v>1941000</v>
      </c>
      <c r="O19" s="158">
        <f>SUM(O17,O12,O7)</f>
        <v>1791600</v>
      </c>
      <c r="P19" s="133">
        <f>SUM(D19:O19)</f>
        <v>23564200</v>
      </c>
      <c r="Q19" s="23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44" customFormat="1" ht="20.25" thickBot="1">
      <c r="A20" s="89"/>
      <c r="B20" s="89"/>
      <c r="C20" s="90" t="s">
        <v>278</v>
      </c>
      <c r="D20" s="147">
        <f t="shared" ref="D20:J20" si="4">SUM(D18,D13,D8)</f>
        <v>3702956</v>
      </c>
      <c r="E20" s="147">
        <f t="shared" si="4"/>
        <v>3734279</v>
      </c>
      <c r="F20" s="147">
        <f t="shared" si="4"/>
        <v>2665237</v>
      </c>
      <c r="G20" s="147">
        <f t="shared" si="4"/>
        <v>3603663</v>
      </c>
      <c r="H20" s="147">
        <f t="shared" si="4"/>
        <v>3956470</v>
      </c>
      <c r="I20" s="147">
        <f t="shared" si="4"/>
        <v>4232597</v>
      </c>
      <c r="J20" s="147">
        <f t="shared" si="4"/>
        <v>5966205</v>
      </c>
      <c r="K20" s="147">
        <f>SUM(K18,K13,K8)</f>
        <v>5294608</v>
      </c>
      <c r="L20" s="147">
        <f>SUM(L8,L13,L18)</f>
        <v>5343302</v>
      </c>
      <c r="M20" s="91">
        <f>SUM(M8,M13,M18)</f>
        <v>6692580</v>
      </c>
      <c r="N20" s="91">
        <f>SUM(N8,N13,N18)</f>
        <v>5051694</v>
      </c>
      <c r="O20" s="91">
        <f>SUM(O8,O13,O18)</f>
        <v>4754455</v>
      </c>
      <c r="P20" s="147">
        <f>SUM(D20:O20)</f>
        <v>54998046</v>
      </c>
      <c r="Q20" s="152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s="151" customFormat="1" ht="20.25" thickTop="1">
      <c r="A21" s="336" t="s">
        <v>279</v>
      </c>
      <c r="B21" s="337"/>
      <c r="C21" s="337"/>
      <c r="D21" s="126"/>
      <c r="E21" s="126"/>
      <c r="F21" s="121"/>
      <c r="G21" s="127"/>
      <c r="H21" s="121"/>
      <c r="I21" s="121"/>
      <c r="J21" s="121"/>
      <c r="K21" s="121"/>
      <c r="L21" s="121"/>
      <c r="M21" s="121"/>
      <c r="N21" s="121"/>
      <c r="O21" s="121"/>
      <c r="P21" s="127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s="16" customFormat="1">
      <c r="A22" s="55" t="s">
        <v>280</v>
      </c>
      <c r="B22" s="55" t="s">
        <v>281</v>
      </c>
      <c r="C22" s="55" t="s">
        <v>282</v>
      </c>
      <c r="D22" s="71">
        <v>6813</v>
      </c>
      <c r="E22" s="68">
        <v>6410</v>
      </c>
      <c r="F22" s="69">
        <v>5699</v>
      </c>
      <c r="G22" s="69">
        <v>5249</v>
      </c>
      <c r="H22" s="69">
        <v>8583</v>
      </c>
      <c r="I22" s="69">
        <v>6689</v>
      </c>
      <c r="J22" s="69">
        <v>7643</v>
      </c>
      <c r="K22" s="69">
        <v>6796</v>
      </c>
      <c r="L22" s="69">
        <v>6255</v>
      </c>
      <c r="M22" s="69">
        <v>6536</v>
      </c>
      <c r="N22" s="68">
        <v>8849</v>
      </c>
      <c r="O22" s="68">
        <v>7427</v>
      </c>
      <c r="P22" s="304">
        <f>SUM(D22:O22)</f>
        <v>82949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s="16" customFormat="1">
      <c r="A23" s="59"/>
      <c r="B23" s="59"/>
      <c r="C23" s="55" t="s">
        <v>283</v>
      </c>
      <c r="D23" s="71">
        <v>87979</v>
      </c>
      <c r="E23" s="68">
        <v>82881</v>
      </c>
      <c r="F23" s="69">
        <v>73888</v>
      </c>
      <c r="G23" s="69">
        <v>68195</v>
      </c>
      <c r="H23" s="69">
        <v>110370</v>
      </c>
      <c r="I23" s="69">
        <v>86411</v>
      </c>
      <c r="J23" s="69">
        <v>98479</v>
      </c>
      <c r="K23" s="69">
        <v>87763</v>
      </c>
      <c r="L23" s="69">
        <v>80920</v>
      </c>
      <c r="M23" s="69">
        <v>84475</v>
      </c>
      <c r="N23" s="69">
        <v>113735</v>
      </c>
      <c r="O23" s="69">
        <v>95746</v>
      </c>
      <c r="P23" s="304">
        <f t="shared" ref="P23:P37" si="5">SUM(D23:O23)</f>
        <v>1070842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s="16" customFormat="1">
      <c r="A24" s="57" t="s">
        <v>284</v>
      </c>
      <c r="B24" s="57" t="s">
        <v>285</v>
      </c>
      <c r="C24" s="57" t="s">
        <v>282</v>
      </c>
      <c r="D24" s="120">
        <v>23838</v>
      </c>
      <c r="E24" s="120">
        <v>25774</v>
      </c>
      <c r="F24" s="108">
        <v>17658</v>
      </c>
      <c r="G24" s="108">
        <v>18800</v>
      </c>
      <c r="H24" s="108">
        <v>19253</v>
      </c>
      <c r="I24" s="108">
        <v>21143</v>
      </c>
      <c r="J24" s="108">
        <v>27272</v>
      </c>
      <c r="K24" s="108">
        <v>32808</v>
      </c>
      <c r="L24" s="108">
        <v>33526</v>
      </c>
      <c r="M24" s="108">
        <v>36279</v>
      </c>
      <c r="N24" s="106">
        <v>37590</v>
      </c>
      <c r="O24" s="106">
        <v>37621</v>
      </c>
      <c r="P24" s="106">
        <f t="shared" si="5"/>
        <v>331562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s="16" customFormat="1">
      <c r="A25" s="102"/>
      <c r="B25" s="102"/>
      <c r="C25" s="57" t="s">
        <v>283</v>
      </c>
      <c r="D25" s="120">
        <v>306737</v>
      </c>
      <c r="E25" s="120">
        <v>331227</v>
      </c>
      <c r="F25" s="106">
        <v>228560</v>
      </c>
      <c r="G25" s="108">
        <v>243006</v>
      </c>
      <c r="H25" s="108">
        <v>248737</v>
      </c>
      <c r="I25" s="108">
        <v>272645</v>
      </c>
      <c r="J25" s="108">
        <v>350177</v>
      </c>
      <c r="K25" s="108">
        <v>420207</v>
      </c>
      <c r="L25" s="108">
        <v>429290</v>
      </c>
      <c r="M25" s="108">
        <v>464116</v>
      </c>
      <c r="N25" s="108">
        <v>480699</v>
      </c>
      <c r="O25" s="108">
        <v>481092</v>
      </c>
      <c r="P25" s="106">
        <f t="shared" si="5"/>
        <v>4256493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s="16" customFormat="1">
      <c r="A26" s="55" t="s">
        <v>286</v>
      </c>
      <c r="B26" s="55" t="s">
        <v>287</v>
      </c>
      <c r="C26" s="55" t="s">
        <v>282</v>
      </c>
      <c r="D26" s="71">
        <v>9874</v>
      </c>
      <c r="E26" s="71">
        <v>9309</v>
      </c>
      <c r="F26" s="69">
        <v>6642</v>
      </c>
      <c r="G26" s="69">
        <v>7457</v>
      </c>
      <c r="H26" s="69">
        <v>8871</v>
      </c>
      <c r="I26" s="69">
        <v>8663</v>
      </c>
      <c r="J26" s="69">
        <v>9808</v>
      </c>
      <c r="K26" s="69">
        <v>9194</v>
      </c>
      <c r="L26" s="69">
        <v>7742</v>
      </c>
      <c r="M26" s="69">
        <v>8196</v>
      </c>
      <c r="N26" s="68">
        <v>10835</v>
      </c>
      <c r="O26" s="68">
        <v>9966</v>
      </c>
      <c r="P26" s="304">
        <f t="shared" si="5"/>
        <v>106557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s="16" customFormat="1">
      <c r="A27" s="59"/>
      <c r="B27" s="59"/>
      <c r="C27" s="55" t="s">
        <v>283</v>
      </c>
      <c r="D27" s="71">
        <v>126700</v>
      </c>
      <c r="E27" s="71">
        <v>119553</v>
      </c>
      <c r="F27" s="69">
        <v>85816</v>
      </c>
      <c r="G27" s="69">
        <v>96127</v>
      </c>
      <c r="H27" s="69">
        <v>114014</v>
      </c>
      <c r="I27" s="69">
        <v>111382</v>
      </c>
      <c r="J27" s="69">
        <v>125865</v>
      </c>
      <c r="K27" s="69">
        <v>118098</v>
      </c>
      <c r="L27" s="69">
        <v>99730</v>
      </c>
      <c r="M27" s="69">
        <v>105473</v>
      </c>
      <c r="N27" s="69">
        <v>138858</v>
      </c>
      <c r="O27" s="69">
        <v>127864</v>
      </c>
      <c r="P27" s="304">
        <f t="shared" si="5"/>
        <v>1369480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s="16" customFormat="1">
      <c r="A28" s="57" t="s">
        <v>288</v>
      </c>
      <c r="B28" s="57" t="s">
        <v>289</v>
      </c>
      <c r="C28" s="57" t="s">
        <v>282</v>
      </c>
      <c r="D28" s="120">
        <v>4843</v>
      </c>
      <c r="E28" s="120">
        <v>4048</v>
      </c>
      <c r="F28" s="108">
        <v>3670</v>
      </c>
      <c r="G28" s="108">
        <v>4623</v>
      </c>
      <c r="H28" s="108">
        <v>4036</v>
      </c>
      <c r="I28" s="108">
        <v>3671</v>
      </c>
      <c r="J28" s="108">
        <v>3623</v>
      </c>
      <c r="K28" s="108">
        <v>3473</v>
      </c>
      <c r="L28" s="108">
        <v>4049</v>
      </c>
      <c r="M28" s="108">
        <v>3761</v>
      </c>
      <c r="N28" s="106">
        <v>2848</v>
      </c>
      <c r="O28" s="106">
        <v>2855</v>
      </c>
      <c r="P28" s="106">
        <f t="shared" si="5"/>
        <v>45500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s="16" customFormat="1">
      <c r="A29" s="102"/>
      <c r="B29" s="102"/>
      <c r="C29" s="57" t="s">
        <v>283</v>
      </c>
      <c r="D29" s="120">
        <v>59288</v>
      </c>
      <c r="E29" s="120">
        <v>52055</v>
      </c>
      <c r="F29" s="108">
        <v>47274</v>
      </c>
      <c r="G29" s="108">
        <v>59330</v>
      </c>
      <c r="H29" s="108">
        <v>51903</v>
      </c>
      <c r="I29" s="108">
        <v>47288</v>
      </c>
      <c r="J29" s="108">
        <v>46680</v>
      </c>
      <c r="K29" s="108">
        <v>44783</v>
      </c>
      <c r="L29" s="108">
        <v>52069</v>
      </c>
      <c r="M29" s="108">
        <v>48425</v>
      </c>
      <c r="N29" s="108">
        <v>36875</v>
      </c>
      <c r="O29" s="108">
        <v>36964</v>
      </c>
      <c r="P29" s="106">
        <f t="shared" si="5"/>
        <v>582934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s="16" customFormat="1">
      <c r="A30" s="55" t="s">
        <v>290</v>
      </c>
      <c r="B30" s="55" t="s">
        <v>291</v>
      </c>
      <c r="C30" s="55" t="s">
        <v>282</v>
      </c>
      <c r="D30" s="71">
        <v>1265</v>
      </c>
      <c r="E30" s="71">
        <v>1003</v>
      </c>
      <c r="F30" s="69">
        <v>669</v>
      </c>
      <c r="G30" s="69">
        <v>859</v>
      </c>
      <c r="H30" s="69">
        <v>982</v>
      </c>
      <c r="I30" s="69">
        <v>920</v>
      </c>
      <c r="J30" s="69">
        <v>1199</v>
      </c>
      <c r="K30" s="69">
        <v>1215</v>
      </c>
      <c r="L30" s="69">
        <v>1167</v>
      </c>
      <c r="M30" s="69">
        <v>1338</v>
      </c>
      <c r="N30" s="68">
        <v>1151</v>
      </c>
      <c r="O30" s="68">
        <v>898</v>
      </c>
      <c r="P30" s="304">
        <f t="shared" si="5"/>
        <v>12666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s="16" customFormat="1">
      <c r="A31" s="59"/>
      <c r="B31" s="59"/>
      <c r="C31" s="55" t="s">
        <v>283</v>
      </c>
      <c r="D31" s="71">
        <v>16084</v>
      </c>
      <c r="E31" s="71">
        <v>12770</v>
      </c>
      <c r="F31" s="69">
        <v>8544</v>
      </c>
      <c r="G31" s="69">
        <v>10948</v>
      </c>
      <c r="H31" s="69">
        <v>12503</v>
      </c>
      <c r="I31" s="69">
        <v>11719</v>
      </c>
      <c r="J31" s="69">
        <v>15249</v>
      </c>
      <c r="K31" s="69">
        <v>15451</v>
      </c>
      <c r="L31" s="69">
        <v>14844</v>
      </c>
      <c r="M31" s="69">
        <v>17006</v>
      </c>
      <c r="N31" s="69">
        <v>14642</v>
      </c>
      <c r="O31" s="69">
        <v>11440</v>
      </c>
      <c r="P31" s="304">
        <f t="shared" si="5"/>
        <v>161200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s="16" customFormat="1">
      <c r="A32" s="57" t="s">
        <v>288</v>
      </c>
      <c r="B32" s="57" t="s">
        <v>292</v>
      </c>
      <c r="C32" s="57" t="s">
        <v>282</v>
      </c>
      <c r="D32" s="120">
        <v>95</v>
      </c>
      <c r="E32" s="120">
        <v>152</v>
      </c>
      <c r="F32" s="108">
        <v>152</v>
      </c>
      <c r="G32" s="108">
        <v>140</v>
      </c>
      <c r="H32" s="108">
        <v>46</v>
      </c>
      <c r="I32" s="108">
        <v>39</v>
      </c>
      <c r="J32" s="108">
        <v>30</v>
      </c>
      <c r="K32" s="108">
        <v>51</v>
      </c>
      <c r="L32" s="108">
        <v>21</v>
      </c>
      <c r="M32" s="108"/>
      <c r="N32" s="108"/>
      <c r="O32" s="108"/>
      <c r="P32" s="106">
        <f t="shared" si="5"/>
        <v>726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s="16" customFormat="1">
      <c r="A33" s="102"/>
      <c r="B33" s="102"/>
      <c r="C33" s="57" t="s">
        <v>283</v>
      </c>
      <c r="D33" s="120">
        <v>1283</v>
      </c>
      <c r="E33" s="120">
        <v>2004</v>
      </c>
      <c r="F33" s="108">
        <v>2004</v>
      </c>
      <c r="G33" s="108">
        <v>1852</v>
      </c>
      <c r="H33" s="108">
        <v>665</v>
      </c>
      <c r="I33" s="108">
        <v>580</v>
      </c>
      <c r="J33" s="108">
        <v>472</v>
      </c>
      <c r="K33" s="108">
        <v>726</v>
      </c>
      <c r="L33" s="108">
        <v>382</v>
      </c>
      <c r="M33" s="108"/>
      <c r="N33" s="108"/>
      <c r="O33" s="108"/>
      <c r="P33" s="106">
        <f t="shared" si="5"/>
        <v>9968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s="16" customFormat="1">
      <c r="A34" s="55" t="s">
        <v>293</v>
      </c>
      <c r="B34" s="55" t="s">
        <v>294</v>
      </c>
      <c r="C34" s="55" t="s">
        <v>282</v>
      </c>
      <c r="D34" s="71">
        <v>12862</v>
      </c>
      <c r="E34" s="71">
        <v>15171</v>
      </c>
      <c r="F34" s="69">
        <v>12900</v>
      </c>
      <c r="G34" s="69">
        <v>17018</v>
      </c>
      <c r="H34" s="69">
        <v>11924</v>
      </c>
      <c r="I34" s="69">
        <v>5893</v>
      </c>
      <c r="J34" s="69">
        <v>5765</v>
      </c>
      <c r="K34" s="69">
        <v>5937</v>
      </c>
      <c r="L34" s="69">
        <v>9872</v>
      </c>
      <c r="M34" s="69">
        <v>6659</v>
      </c>
      <c r="N34" s="68">
        <v>7154</v>
      </c>
      <c r="O34" s="68">
        <v>6888</v>
      </c>
      <c r="P34" s="304">
        <f t="shared" si="5"/>
        <v>118043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s="16" customFormat="1">
      <c r="A35" s="59"/>
      <c r="B35" s="59"/>
      <c r="C35" s="55" t="s">
        <v>283</v>
      </c>
      <c r="D35" s="71">
        <v>164498</v>
      </c>
      <c r="E35" s="71">
        <v>193708</v>
      </c>
      <c r="F35" s="69">
        <v>164979</v>
      </c>
      <c r="G35" s="69">
        <v>217072</v>
      </c>
      <c r="H35" s="69">
        <v>152633</v>
      </c>
      <c r="I35" s="69">
        <v>76341</v>
      </c>
      <c r="J35" s="69">
        <v>74723</v>
      </c>
      <c r="K35" s="69">
        <v>76899</v>
      </c>
      <c r="L35" s="69">
        <v>126675</v>
      </c>
      <c r="M35" s="69">
        <v>86032</v>
      </c>
      <c r="N35" s="69">
        <v>92292</v>
      </c>
      <c r="O35" s="69">
        <v>88927</v>
      </c>
      <c r="P35" s="304">
        <f t="shared" si="5"/>
        <v>1514779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s="16" customFormat="1">
      <c r="A36" s="57" t="s">
        <v>295</v>
      </c>
      <c r="B36" s="57" t="s">
        <v>296</v>
      </c>
      <c r="C36" s="57" t="s">
        <v>282</v>
      </c>
      <c r="D36" s="120">
        <v>360</v>
      </c>
      <c r="E36" s="120">
        <v>332</v>
      </c>
      <c r="F36" s="108">
        <v>197</v>
      </c>
      <c r="G36" s="108">
        <v>353</v>
      </c>
      <c r="H36" s="108">
        <v>282</v>
      </c>
      <c r="I36" s="108">
        <v>303</v>
      </c>
      <c r="J36" s="108">
        <v>412</v>
      </c>
      <c r="K36" s="108">
        <v>812</v>
      </c>
      <c r="L36" s="108">
        <v>612</v>
      </c>
      <c r="M36" s="108">
        <v>945</v>
      </c>
      <c r="N36" s="106">
        <v>1008</v>
      </c>
      <c r="O36" s="106">
        <v>987</v>
      </c>
      <c r="P36" s="106">
        <f t="shared" si="5"/>
        <v>6603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s="16" customFormat="1">
      <c r="A37" s="102"/>
      <c r="B37" s="102"/>
      <c r="C37" s="57" t="s">
        <v>283</v>
      </c>
      <c r="D37" s="120">
        <v>4635</v>
      </c>
      <c r="E37" s="120">
        <v>4281</v>
      </c>
      <c r="F37" s="108">
        <v>2573</v>
      </c>
      <c r="G37" s="108">
        <v>4547</v>
      </c>
      <c r="H37" s="108">
        <v>3648</v>
      </c>
      <c r="I37" s="108">
        <v>3914</v>
      </c>
      <c r="J37" s="108">
        <v>5293</v>
      </c>
      <c r="K37" s="108">
        <v>10353</v>
      </c>
      <c r="L37" s="108">
        <v>7823</v>
      </c>
      <c r="M37" s="108">
        <v>12036</v>
      </c>
      <c r="N37" s="108">
        <v>12832</v>
      </c>
      <c r="O37" s="108">
        <v>12567</v>
      </c>
      <c r="P37" s="106">
        <f t="shared" si="5"/>
        <v>84502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s="16" customFormat="1">
      <c r="A38" s="86"/>
      <c r="B38" s="86"/>
      <c r="C38" s="87" t="s">
        <v>297</v>
      </c>
      <c r="D38" s="92">
        <f>SUM(D36,D34,D32,D30,D28,D26,D24,D22)</f>
        <v>59950</v>
      </c>
      <c r="E38" s="92">
        <f t="shared" ref="E38:N38" si="6">SUM(E36,E34,E32,E30,E28,E26,E24,E22)</f>
        <v>62199</v>
      </c>
      <c r="F38" s="92">
        <f t="shared" si="6"/>
        <v>47587</v>
      </c>
      <c r="G38" s="92">
        <f t="shared" si="6"/>
        <v>54499</v>
      </c>
      <c r="H38" s="92">
        <f t="shared" si="6"/>
        <v>53977</v>
      </c>
      <c r="I38" s="92">
        <f t="shared" si="6"/>
        <v>47321</v>
      </c>
      <c r="J38" s="92">
        <f t="shared" si="6"/>
        <v>55752</v>
      </c>
      <c r="K38" s="92">
        <f t="shared" si="6"/>
        <v>60286</v>
      </c>
      <c r="L38" s="92">
        <f t="shared" si="6"/>
        <v>63244</v>
      </c>
      <c r="M38" s="92">
        <f t="shared" si="6"/>
        <v>63714</v>
      </c>
      <c r="N38" s="92">
        <f t="shared" si="6"/>
        <v>69435</v>
      </c>
      <c r="O38" s="92">
        <f>SUM(O36,O34,O32,O30,O28,O26,O24,O22)</f>
        <v>66642</v>
      </c>
      <c r="P38" s="146">
        <f>SUM(D38:O38)</f>
        <v>704606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s="44" customFormat="1" ht="20.25" thickBot="1">
      <c r="A39" s="89"/>
      <c r="B39" s="89"/>
      <c r="C39" s="90" t="s">
        <v>298</v>
      </c>
      <c r="D39" s="93">
        <f>SUM(D23,D25,D27,D29,D31,D33,D35,D37)</f>
        <v>767204</v>
      </c>
      <c r="E39" s="93">
        <f t="shared" ref="E39:M39" si="7">SUM(E23,E25,E27,E29,E31,E33,E35,E37)</f>
        <v>798479</v>
      </c>
      <c r="F39" s="93">
        <f t="shared" si="7"/>
        <v>613638</v>
      </c>
      <c r="G39" s="93">
        <f t="shared" si="7"/>
        <v>701077</v>
      </c>
      <c r="H39" s="93">
        <f t="shared" si="7"/>
        <v>694473</v>
      </c>
      <c r="I39" s="93">
        <f t="shared" si="7"/>
        <v>610280</v>
      </c>
      <c r="J39" s="93">
        <f t="shared" si="7"/>
        <v>716938</v>
      </c>
      <c r="K39" s="93">
        <f t="shared" si="7"/>
        <v>774280</v>
      </c>
      <c r="L39" s="93">
        <f t="shared" si="7"/>
        <v>811733</v>
      </c>
      <c r="M39" s="93">
        <f t="shared" si="7"/>
        <v>817563</v>
      </c>
      <c r="N39" s="93">
        <f>SUM(N23,N25,N27,N29,N31,N33,N35,N37)</f>
        <v>889933</v>
      </c>
      <c r="O39" s="93">
        <f>SUM(O23,O25,O27,O29,O31,O33,O35,O37)</f>
        <v>854600</v>
      </c>
      <c r="P39" s="159">
        <f>SUM(D39:O39)</f>
        <v>9050198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s="151" customFormat="1" ht="20.25" thickTop="1">
      <c r="A40" s="336" t="s">
        <v>299</v>
      </c>
      <c r="B40" s="337"/>
      <c r="C40" s="337"/>
      <c r="D40" s="126"/>
      <c r="E40" s="126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7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s="16" customFormat="1">
      <c r="A41" s="102"/>
      <c r="B41" s="102" t="s">
        <v>300</v>
      </c>
      <c r="C41" s="57" t="s">
        <v>301</v>
      </c>
      <c r="D41" s="128">
        <v>807.66</v>
      </c>
      <c r="E41" s="128">
        <v>463.59</v>
      </c>
      <c r="F41" s="118">
        <v>513.65</v>
      </c>
      <c r="G41" s="118">
        <v>521.54999999999995</v>
      </c>
      <c r="H41" s="118">
        <v>561.04</v>
      </c>
      <c r="I41" s="118">
        <v>656.8</v>
      </c>
      <c r="J41" s="118">
        <v>567.88</v>
      </c>
      <c r="K41" s="118">
        <v>553.38</v>
      </c>
      <c r="L41" s="118">
        <v>569.24</v>
      </c>
      <c r="M41" s="118">
        <v>607.17999999999995</v>
      </c>
      <c r="N41" s="118">
        <v>580.47</v>
      </c>
      <c r="O41" s="118">
        <v>638.39</v>
      </c>
      <c r="P41" s="128"/>
      <c r="Q41" s="2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5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s="16" customFormat="1">
      <c r="A42" s="102"/>
      <c r="B42" s="102"/>
      <c r="C42" s="57" t="s">
        <v>302</v>
      </c>
      <c r="D42" s="115">
        <v>24554</v>
      </c>
      <c r="E42" s="115">
        <v>14104</v>
      </c>
      <c r="F42" s="116">
        <v>15667</v>
      </c>
      <c r="G42" s="116">
        <v>15908</v>
      </c>
      <c r="H42" s="116">
        <v>17369</v>
      </c>
      <c r="I42" s="116">
        <v>22594</v>
      </c>
      <c r="J42" s="116">
        <v>20309</v>
      </c>
      <c r="K42" s="116">
        <v>18847</v>
      </c>
      <c r="L42" s="116">
        <v>18033</v>
      </c>
      <c r="M42" s="116">
        <v>16613</v>
      </c>
      <c r="N42" s="116">
        <v>13055</v>
      </c>
      <c r="O42" s="116">
        <v>13366</v>
      </c>
      <c r="P42" s="114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16" customFormat="1">
      <c r="A43" s="102"/>
      <c r="B43" s="57" t="s">
        <v>303</v>
      </c>
      <c r="C43" s="57" t="s">
        <v>301</v>
      </c>
      <c r="D43" s="128">
        <v>1368.42</v>
      </c>
      <c r="E43" s="128">
        <v>823.37</v>
      </c>
      <c r="F43" s="118">
        <v>1011.92</v>
      </c>
      <c r="G43" s="118">
        <v>990.54</v>
      </c>
      <c r="H43" s="118">
        <v>1421.78</v>
      </c>
      <c r="I43" s="118">
        <v>1123.27</v>
      </c>
      <c r="J43" s="118">
        <v>1097.81</v>
      </c>
      <c r="K43" s="118">
        <v>989.22</v>
      </c>
      <c r="L43" s="118">
        <v>1065.81</v>
      </c>
      <c r="M43" s="118">
        <v>1250.76</v>
      </c>
      <c r="N43" s="118">
        <v>1064.32</v>
      </c>
      <c r="O43" s="118">
        <v>1325.66</v>
      </c>
      <c r="P43" s="128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s="16" customFormat="1">
      <c r="A44" s="102"/>
      <c r="B44" s="102"/>
      <c r="C44" s="57" t="s">
        <v>302</v>
      </c>
      <c r="D44" s="115">
        <v>36804</v>
      </c>
      <c r="E44" s="115">
        <v>22145</v>
      </c>
      <c r="F44" s="116">
        <v>27626</v>
      </c>
      <c r="G44" s="116">
        <v>27042</v>
      </c>
      <c r="H44" s="116">
        <v>40084</v>
      </c>
      <c r="I44" s="116">
        <v>35608</v>
      </c>
      <c r="J44" s="116">
        <v>36444</v>
      </c>
      <c r="K44" s="116">
        <v>30845</v>
      </c>
      <c r="L44" s="116">
        <v>30109</v>
      </c>
      <c r="M44" s="116">
        <v>29558</v>
      </c>
      <c r="N44" s="116">
        <v>20058</v>
      </c>
      <c r="O44" s="116">
        <v>22390</v>
      </c>
      <c r="P44" s="114"/>
      <c r="Q44" s="181" t="s">
        <v>318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s="16" customFormat="1">
      <c r="A45" s="86"/>
      <c r="B45" s="86"/>
      <c r="C45" s="87" t="s">
        <v>304</v>
      </c>
      <c r="D45" s="94">
        <f>D41+D43</f>
        <v>2176.08</v>
      </c>
      <c r="E45" s="94">
        <f t="shared" ref="E45:O45" si="8">E41+E43</f>
        <v>1286.96</v>
      </c>
      <c r="F45" s="94">
        <f t="shared" si="8"/>
        <v>1525.57</v>
      </c>
      <c r="G45" s="94">
        <f t="shared" si="8"/>
        <v>1512.09</v>
      </c>
      <c r="H45" s="94">
        <f t="shared" si="8"/>
        <v>1982.82</v>
      </c>
      <c r="I45" s="94">
        <f t="shared" si="8"/>
        <v>1780.07</v>
      </c>
      <c r="J45" s="94">
        <f t="shared" si="8"/>
        <v>1665.69</v>
      </c>
      <c r="K45" s="94">
        <f t="shared" si="8"/>
        <v>1542.6</v>
      </c>
      <c r="L45" s="94">
        <f t="shared" si="8"/>
        <v>1635.05</v>
      </c>
      <c r="M45" s="94">
        <f t="shared" si="8"/>
        <v>1857.94</v>
      </c>
      <c r="N45" s="94">
        <f t="shared" si="8"/>
        <v>1644.79</v>
      </c>
      <c r="O45" s="94">
        <f t="shared" si="8"/>
        <v>1964.0500000000002</v>
      </c>
      <c r="P45" s="94">
        <f>SUM(D45:O45)</f>
        <v>20573.71</v>
      </c>
      <c r="Q45" s="178">
        <v>20546.54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s="44" customFormat="1" ht="20.25" thickBot="1">
      <c r="A46" s="89"/>
      <c r="B46" s="89"/>
      <c r="C46" s="90" t="s">
        <v>305</v>
      </c>
      <c r="D46" s="160">
        <f>D42+D44</f>
        <v>61358</v>
      </c>
      <c r="E46" s="160">
        <f t="shared" ref="E46:O46" si="9">E42+E44</f>
        <v>36249</v>
      </c>
      <c r="F46" s="160">
        <f t="shared" si="9"/>
        <v>43293</v>
      </c>
      <c r="G46" s="160">
        <f t="shared" si="9"/>
        <v>42950</v>
      </c>
      <c r="H46" s="160">
        <f t="shared" si="9"/>
        <v>57453</v>
      </c>
      <c r="I46" s="160">
        <f t="shared" si="9"/>
        <v>58202</v>
      </c>
      <c r="J46" s="160">
        <f t="shared" si="9"/>
        <v>56753</v>
      </c>
      <c r="K46" s="160">
        <f t="shared" si="9"/>
        <v>49692</v>
      </c>
      <c r="L46" s="160">
        <f t="shared" si="9"/>
        <v>48142</v>
      </c>
      <c r="M46" s="160">
        <f t="shared" si="9"/>
        <v>46171</v>
      </c>
      <c r="N46" s="160">
        <f t="shared" si="9"/>
        <v>33113</v>
      </c>
      <c r="O46" s="160">
        <f t="shared" si="9"/>
        <v>35756</v>
      </c>
      <c r="P46" s="93">
        <f>SUM(D46:O46)</f>
        <v>569132</v>
      </c>
      <c r="Q46" s="179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s="151" customFormat="1" ht="20.25" thickTop="1">
      <c r="A47" s="336" t="s">
        <v>306</v>
      </c>
      <c r="B47" s="337"/>
      <c r="C47" s="337"/>
      <c r="D47" s="126"/>
      <c r="E47" s="126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7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s="16" customFormat="1">
      <c r="A48" s="57" t="s">
        <v>307</v>
      </c>
      <c r="B48" s="102"/>
      <c r="C48" s="57" t="s">
        <v>282</v>
      </c>
      <c r="D48" s="120">
        <v>6131</v>
      </c>
      <c r="E48" s="120">
        <v>6815</v>
      </c>
      <c r="F48" s="107">
        <v>4210</v>
      </c>
      <c r="G48" s="107">
        <v>7402</v>
      </c>
      <c r="H48" s="107">
        <v>5661</v>
      </c>
      <c r="I48" s="107">
        <v>4730</v>
      </c>
      <c r="J48" s="107">
        <v>3509</v>
      </c>
      <c r="K48" s="121">
        <v>279</v>
      </c>
      <c r="L48" s="121">
        <v>297</v>
      </c>
      <c r="M48" s="107">
        <v>1802</v>
      </c>
      <c r="N48" s="107">
        <v>3914</v>
      </c>
      <c r="O48" s="107">
        <v>4849</v>
      </c>
      <c r="P48" s="106">
        <f>SUM(D48:O48)</f>
        <v>49599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s="16" customFormat="1">
      <c r="A49" s="102"/>
      <c r="B49" s="102"/>
      <c r="C49" s="57" t="s">
        <v>308</v>
      </c>
      <c r="D49" s="120">
        <v>97499</v>
      </c>
      <c r="E49" s="120">
        <v>108354</v>
      </c>
      <c r="F49" s="107">
        <v>67013</v>
      </c>
      <c r="G49" s="107">
        <v>117670</v>
      </c>
      <c r="H49" s="107">
        <v>90040</v>
      </c>
      <c r="I49" s="107">
        <v>75265</v>
      </c>
      <c r="J49" s="107">
        <v>69182</v>
      </c>
      <c r="K49" s="121">
        <v>5758</v>
      </c>
      <c r="L49" s="121">
        <v>6116</v>
      </c>
      <c r="M49" s="107">
        <v>36096</v>
      </c>
      <c r="N49" s="107">
        <v>78167</v>
      </c>
      <c r="O49" s="107">
        <v>96792</v>
      </c>
      <c r="P49" s="106">
        <f t="shared" ref="P49:P55" si="10">SUM(D49:O49)</f>
        <v>847952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s="16" customFormat="1">
      <c r="A50" s="57" t="s">
        <v>309</v>
      </c>
      <c r="B50" s="102"/>
      <c r="C50" s="57" t="s">
        <v>282</v>
      </c>
      <c r="D50" s="120">
        <v>7188</v>
      </c>
      <c r="E50" s="120">
        <v>8110</v>
      </c>
      <c r="F50" s="107">
        <v>4500</v>
      </c>
      <c r="G50" s="107">
        <v>7836</v>
      </c>
      <c r="H50" s="107">
        <v>7603</v>
      </c>
      <c r="I50" s="107">
        <v>7028</v>
      </c>
      <c r="J50" s="107">
        <v>5733</v>
      </c>
      <c r="K50" s="121">
        <v>1638</v>
      </c>
      <c r="L50" s="121">
        <v>1275</v>
      </c>
      <c r="M50" s="107">
        <v>2723</v>
      </c>
      <c r="N50" s="107">
        <v>4660</v>
      </c>
      <c r="O50" s="107">
        <v>5694</v>
      </c>
      <c r="P50" s="106">
        <f t="shared" si="10"/>
        <v>63988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s="16" customFormat="1">
      <c r="A51" s="102"/>
      <c r="B51" s="102"/>
      <c r="C51" s="57" t="s">
        <v>308</v>
      </c>
      <c r="D51" s="120">
        <v>114274</v>
      </c>
      <c r="E51" s="120">
        <v>128906</v>
      </c>
      <c r="F51" s="107">
        <v>71615</v>
      </c>
      <c r="G51" s="107">
        <v>124557</v>
      </c>
      <c r="H51" s="107">
        <v>120860</v>
      </c>
      <c r="I51" s="107">
        <v>111734</v>
      </c>
      <c r="J51" s="107">
        <v>112903</v>
      </c>
      <c r="K51" s="121">
        <v>32829</v>
      </c>
      <c r="L51" s="121">
        <v>25598</v>
      </c>
      <c r="M51" s="107">
        <v>54442</v>
      </c>
      <c r="N51" s="107">
        <v>93027</v>
      </c>
      <c r="O51" s="107">
        <v>113624</v>
      </c>
      <c r="P51" s="106">
        <f t="shared" si="10"/>
        <v>1104369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16" customFormat="1">
      <c r="A52" s="57" t="s">
        <v>310</v>
      </c>
      <c r="B52" s="102"/>
      <c r="C52" s="57" t="s">
        <v>282</v>
      </c>
      <c r="D52" s="120">
        <v>7076</v>
      </c>
      <c r="E52" s="120">
        <v>8279</v>
      </c>
      <c r="F52" s="107">
        <v>5631</v>
      </c>
      <c r="G52" s="107">
        <v>7559</v>
      </c>
      <c r="H52" s="107">
        <v>6906</v>
      </c>
      <c r="I52" s="107">
        <v>6603</v>
      </c>
      <c r="J52" s="107">
        <v>4783</v>
      </c>
      <c r="K52" s="121">
        <v>2643</v>
      </c>
      <c r="L52" s="121">
        <v>2511</v>
      </c>
      <c r="M52" s="107">
        <v>3068</v>
      </c>
      <c r="N52" s="107">
        <v>4486</v>
      </c>
      <c r="O52" s="107">
        <v>5702</v>
      </c>
      <c r="P52" s="106">
        <f t="shared" si="10"/>
        <v>65247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s="16" customFormat="1">
      <c r="A53" s="102"/>
      <c r="B53" s="102"/>
      <c r="C53" s="57" t="s">
        <v>308</v>
      </c>
      <c r="D53" s="120">
        <v>112496</v>
      </c>
      <c r="E53" s="120">
        <v>131588</v>
      </c>
      <c r="F53" s="107">
        <v>89564</v>
      </c>
      <c r="G53" s="107">
        <v>120116</v>
      </c>
      <c r="H53" s="107">
        <v>109789</v>
      </c>
      <c r="I53" s="107">
        <v>104990</v>
      </c>
      <c r="J53" s="107">
        <v>94228</v>
      </c>
      <c r="K53" s="121">
        <v>52849</v>
      </c>
      <c r="L53" s="121">
        <v>50219</v>
      </c>
      <c r="M53" s="107">
        <v>61315</v>
      </c>
      <c r="N53" s="107">
        <v>89561</v>
      </c>
      <c r="O53" s="107">
        <v>113784</v>
      </c>
      <c r="P53" s="106">
        <f t="shared" si="10"/>
        <v>1130499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s="16" customFormat="1">
      <c r="A54" s="57" t="s">
        <v>311</v>
      </c>
      <c r="B54" s="102"/>
      <c r="C54" s="57" t="s">
        <v>282</v>
      </c>
      <c r="D54" s="120">
        <v>3861</v>
      </c>
      <c r="E54" s="120">
        <v>4312</v>
      </c>
      <c r="F54" s="107">
        <v>2293</v>
      </c>
      <c r="G54" s="107">
        <v>4114</v>
      </c>
      <c r="H54" s="107">
        <v>3714</v>
      </c>
      <c r="I54" s="107">
        <v>3410</v>
      </c>
      <c r="J54" s="107">
        <v>2727</v>
      </c>
      <c r="K54" s="121">
        <v>744</v>
      </c>
      <c r="L54" s="121">
        <v>231</v>
      </c>
      <c r="M54" s="107">
        <v>1117</v>
      </c>
      <c r="N54" s="107">
        <v>2211</v>
      </c>
      <c r="O54" s="107">
        <v>2946</v>
      </c>
      <c r="P54" s="106">
        <f t="shared" si="10"/>
        <v>31680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s="16" customFormat="1">
      <c r="A55" s="102"/>
      <c r="B55" s="102"/>
      <c r="C55" s="57" t="s">
        <v>308</v>
      </c>
      <c r="D55" s="120">
        <v>61474</v>
      </c>
      <c r="E55" s="120">
        <v>68631</v>
      </c>
      <c r="F55" s="107">
        <v>36590</v>
      </c>
      <c r="G55" s="107">
        <v>65489</v>
      </c>
      <c r="H55" s="107">
        <v>59141</v>
      </c>
      <c r="I55" s="107">
        <v>54317</v>
      </c>
      <c r="J55" s="107">
        <v>53809</v>
      </c>
      <c r="K55" s="121">
        <v>15020</v>
      </c>
      <c r="L55" s="121">
        <v>4802</v>
      </c>
      <c r="M55" s="107">
        <v>22451</v>
      </c>
      <c r="N55" s="107">
        <v>44243</v>
      </c>
      <c r="O55" s="107">
        <v>58884</v>
      </c>
      <c r="P55" s="106">
        <f t="shared" si="10"/>
        <v>544851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s="16" customFormat="1">
      <c r="A56" s="86"/>
      <c r="B56" s="86"/>
      <c r="C56" s="87" t="s">
        <v>312</v>
      </c>
      <c r="D56" s="92">
        <f>D48+D50+D52+D54</f>
        <v>24256</v>
      </c>
      <c r="E56" s="92">
        <f t="shared" ref="E56:O56" si="11">E48+E50+E52+E54</f>
        <v>27516</v>
      </c>
      <c r="F56" s="92">
        <f t="shared" si="11"/>
        <v>16634</v>
      </c>
      <c r="G56" s="92">
        <f t="shared" si="11"/>
        <v>26911</v>
      </c>
      <c r="H56" s="92">
        <f t="shared" si="11"/>
        <v>23884</v>
      </c>
      <c r="I56" s="92">
        <f t="shared" si="11"/>
        <v>21771</v>
      </c>
      <c r="J56" s="92">
        <f t="shared" si="11"/>
        <v>16752</v>
      </c>
      <c r="K56" s="92">
        <f t="shared" si="11"/>
        <v>5304</v>
      </c>
      <c r="L56" s="92">
        <f t="shared" si="11"/>
        <v>4314</v>
      </c>
      <c r="M56" s="92">
        <f t="shared" si="11"/>
        <v>8710</v>
      </c>
      <c r="N56" s="92">
        <f t="shared" si="11"/>
        <v>15271</v>
      </c>
      <c r="O56" s="92">
        <f t="shared" si="11"/>
        <v>19191</v>
      </c>
      <c r="P56" s="133">
        <f>SUM(D56:O56)</f>
        <v>210514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s="44" customFormat="1" ht="20.25" thickBot="1">
      <c r="A57" s="89"/>
      <c r="B57" s="89"/>
      <c r="C57" s="90" t="s">
        <v>313</v>
      </c>
      <c r="D57" s="93">
        <f>D49+D51+D53+D55</f>
        <v>385743</v>
      </c>
      <c r="E57" s="93">
        <f t="shared" ref="E57:O57" si="12">E49+E51+E53+E55</f>
        <v>437479</v>
      </c>
      <c r="F57" s="93">
        <f t="shared" si="12"/>
        <v>264782</v>
      </c>
      <c r="G57" s="93">
        <f t="shared" si="12"/>
        <v>427832</v>
      </c>
      <c r="H57" s="93">
        <f t="shared" si="12"/>
        <v>379830</v>
      </c>
      <c r="I57" s="93">
        <f t="shared" si="12"/>
        <v>346306</v>
      </c>
      <c r="J57" s="93">
        <f t="shared" si="12"/>
        <v>330122</v>
      </c>
      <c r="K57" s="93">
        <f t="shared" si="12"/>
        <v>106456</v>
      </c>
      <c r="L57" s="93">
        <f t="shared" si="12"/>
        <v>86735</v>
      </c>
      <c r="M57" s="93">
        <f t="shared" si="12"/>
        <v>174304</v>
      </c>
      <c r="N57" s="93">
        <f t="shared" si="12"/>
        <v>304998</v>
      </c>
      <c r="O57" s="93">
        <f t="shared" si="12"/>
        <v>383084</v>
      </c>
      <c r="P57" s="147">
        <f>SUM(D57:O57)</f>
        <v>3627671</v>
      </c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ht="17.25" thickTop="1">
      <c r="A58" s="102"/>
      <c r="B58" s="102"/>
      <c r="C58" s="102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38" ht="16.5">
      <c r="A59" s="102"/>
      <c r="B59" s="102"/>
      <c r="C59" s="102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38" ht="16.5">
      <c r="A60" s="102"/>
      <c r="B60" s="102"/>
      <c r="C60" s="102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</sheetData>
  <mergeCells count="7">
    <mergeCell ref="A47:C47"/>
    <mergeCell ref="A1:C1"/>
    <mergeCell ref="A2:C2"/>
    <mergeCell ref="A21:C21"/>
    <mergeCell ref="A40:C40"/>
    <mergeCell ref="B16:B17"/>
    <mergeCell ref="B6:B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L78"/>
  <sheetViews>
    <sheetView workbookViewId="0">
      <pane xSplit="3" ySplit="3" topLeftCell="D55" activePane="bottomRight" state="frozen"/>
      <selection pane="topRight" activeCell="D1" sqref="D1"/>
      <selection pane="bottomLeft" activeCell="A4" sqref="A4"/>
      <selection pane="bottomRight" activeCell="N40" sqref="N40"/>
    </sheetView>
  </sheetViews>
  <sheetFormatPr defaultRowHeight="19.5"/>
  <cols>
    <col min="1" max="1" width="8.75" style="57" customWidth="1"/>
    <col min="2" max="2" width="17" style="57" customWidth="1"/>
    <col min="3" max="3" width="22.125" style="57" customWidth="1"/>
    <col min="4" max="5" width="12.25" bestFit="1" customWidth="1"/>
    <col min="6" max="6" width="12.25" style="17" bestFit="1" customWidth="1"/>
    <col min="7" max="13" width="12.25" bestFit="1" customWidth="1"/>
    <col min="14" max="15" width="11.125" bestFit="1" customWidth="1"/>
    <col min="16" max="16" width="12.375" bestFit="1" customWidth="1"/>
    <col min="17" max="17" width="14" bestFit="1" customWidth="1"/>
    <col min="18" max="18" width="11.75" bestFit="1" customWidth="1"/>
  </cols>
  <sheetData>
    <row r="1" spans="1:38" ht="16.5">
      <c r="A1" s="346" t="s">
        <v>231</v>
      </c>
      <c r="B1" s="339"/>
      <c r="C1" s="339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8" ht="16.5">
      <c r="A2" s="347" t="s">
        <v>232</v>
      </c>
      <c r="B2" s="348"/>
      <c r="C2" s="348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8" s="16" customFormat="1" ht="16.5">
      <c r="A3" s="57" t="s">
        <v>17</v>
      </c>
      <c r="B3" s="57" t="s">
        <v>18</v>
      </c>
      <c r="C3" s="100" t="s">
        <v>1</v>
      </c>
      <c r="D3" s="47" t="s">
        <v>69</v>
      </c>
      <c r="E3" s="47" t="s">
        <v>70</v>
      </c>
      <c r="F3" s="47" t="s">
        <v>71</v>
      </c>
      <c r="G3" s="47" t="s">
        <v>72</v>
      </c>
      <c r="H3" s="47" t="s">
        <v>73</v>
      </c>
      <c r="I3" s="47" t="s">
        <v>74</v>
      </c>
      <c r="J3" s="47" t="s">
        <v>75</v>
      </c>
      <c r="K3" s="47" t="s">
        <v>76</v>
      </c>
      <c r="L3" s="47" t="s">
        <v>77</v>
      </c>
      <c r="M3" s="47" t="s">
        <v>78</v>
      </c>
      <c r="N3" s="47" t="s">
        <v>79</v>
      </c>
      <c r="O3" s="47" t="s">
        <v>80</v>
      </c>
      <c r="P3" s="45"/>
    </row>
    <row r="4" spans="1:38" s="16" customFormat="1">
      <c r="A4" s="104" t="s">
        <v>0</v>
      </c>
      <c r="B4" s="101" t="s">
        <v>143</v>
      </c>
      <c r="C4" s="57" t="s">
        <v>159</v>
      </c>
      <c r="D4" s="106">
        <v>275200</v>
      </c>
      <c r="E4" s="106">
        <v>170800</v>
      </c>
      <c r="F4" s="107">
        <v>196800</v>
      </c>
      <c r="G4" s="107">
        <v>270000</v>
      </c>
      <c r="H4" s="107">
        <v>285200</v>
      </c>
      <c r="I4" s="107">
        <v>293600</v>
      </c>
      <c r="J4" s="107">
        <v>412000</v>
      </c>
      <c r="K4" s="107">
        <v>419000</v>
      </c>
      <c r="L4" s="107">
        <v>362600</v>
      </c>
      <c r="M4" s="107">
        <v>425200</v>
      </c>
      <c r="N4" s="108">
        <v>341000</v>
      </c>
      <c r="O4" s="108">
        <v>281000</v>
      </c>
      <c r="P4" s="109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s="16" customFormat="1">
      <c r="A5" s="102"/>
      <c r="B5" s="57" t="s">
        <v>144</v>
      </c>
      <c r="C5" s="57" t="s">
        <v>161</v>
      </c>
      <c r="D5" s="106">
        <v>42000</v>
      </c>
      <c r="E5" s="106">
        <v>23000</v>
      </c>
      <c r="F5" s="107">
        <v>32600</v>
      </c>
      <c r="G5" s="107">
        <v>25800</v>
      </c>
      <c r="H5" s="107">
        <v>41600</v>
      </c>
      <c r="I5" s="107">
        <v>48000</v>
      </c>
      <c r="J5" s="107">
        <v>53000</v>
      </c>
      <c r="K5" s="107">
        <v>61800</v>
      </c>
      <c r="L5" s="107">
        <v>46000</v>
      </c>
      <c r="M5" s="107">
        <v>62800</v>
      </c>
      <c r="N5" s="108">
        <v>22000</v>
      </c>
      <c r="O5" s="108">
        <v>36200</v>
      </c>
      <c r="P5" s="109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s="16" customFormat="1" ht="19.5" customHeight="1">
      <c r="A6" s="102"/>
      <c r="B6" s="103"/>
      <c r="C6" s="57" t="s">
        <v>162</v>
      </c>
      <c r="D6" s="106">
        <v>176600</v>
      </c>
      <c r="E6" s="106">
        <v>121800</v>
      </c>
      <c r="F6" s="107">
        <v>184022</v>
      </c>
      <c r="G6" s="107">
        <v>167400</v>
      </c>
      <c r="H6" s="107">
        <v>200000</v>
      </c>
      <c r="I6" s="107">
        <v>187400</v>
      </c>
      <c r="J6" s="107">
        <v>217600</v>
      </c>
      <c r="K6" s="107">
        <v>221200</v>
      </c>
      <c r="L6" s="107">
        <v>176000</v>
      </c>
      <c r="M6" s="107">
        <v>214800</v>
      </c>
      <c r="N6" s="108">
        <v>191200</v>
      </c>
      <c r="O6" s="108">
        <v>151800</v>
      </c>
      <c r="P6" s="109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s="16" customFormat="1">
      <c r="A7" s="102"/>
      <c r="B7" s="103"/>
      <c r="C7" s="57" t="s">
        <v>233</v>
      </c>
      <c r="D7" s="106">
        <f>SUM(D4:D6)</f>
        <v>493800</v>
      </c>
      <c r="E7" s="106">
        <f t="shared" ref="E7:O7" si="0">SUM(E4:E6)</f>
        <v>315600</v>
      </c>
      <c r="F7" s="106">
        <f t="shared" si="0"/>
        <v>413422</v>
      </c>
      <c r="G7" s="106">
        <f t="shared" si="0"/>
        <v>463200</v>
      </c>
      <c r="H7" s="106">
        <f t="shared" si="0"/>
        <v>526800</v>
      </c>
      <c r="I7" s="106">
        <f t="shared" si="0"/>
        <v>529000</v>
      </c>
      <c r="J7" s="106">
        <f t="shared" si="0"/>
        <v>682600</v>
      </c>
      <c r="K7" s="106">
        <f t="shared" si="0"/>
        <v>702000</v>
      </c>
      <c r="L7" s="106">
        <f t="shared" si="0"/>
        <v>584600</v>
      </c>
      <c r="M7" s="106">
        <f t="shared" si="0"/>
        <v>702800</v>
      </c>
      <c r="N7" s="106">
        <f t="shared" si="0"/>
        <v>554200</v>
      </c>
      <c r="O7" s="106">
        <f t="shared" si="0"/>
        <v>469000</v>
      </c>
      <c r="P7" s="106">
        <f>SUM(D7:O7)</f>
        <v>6437022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s="16" customFormat="1">
      <c r="A8" s="102"/>
      <c r="B8" s="103"/>
      <c r="C8" s="57" t="s">
        <v>234</v>
      </c>
      <c r="D8" s="106">
        <v>33400</v>
      </c>
      <c r="E8" s="106">
        <v>-171800</v>
      </c>
      <c r="F8" s="106">
        <v>68822</v>
      </c>
      <c r="G8" s="106">
        <v>-4400</v>
      </c>
      <c r="H8" s="106">
        <v>-8200</v>
      </c>
      <c r="I8" s="106">
        <v>-53000</v>
      </c>
      <c r="J8" s="106">
        <v>-49200</v>
      </c>
      <c r="K8" s="107">
        <v>127200</v>
      </c>
      <c r="L8" s="110">
        <v>-9000</v>
      </c>
      <c r="M8" s="107">
        <v>1600</v>
      </c>
      <c r="N8" s="108">
        <v>27000</v>
      </c>
      <c r="O8" s="108">
        <v>-5400</v>
      </c>
      <c r="P8" s="106">
        <f>SUM(D8:O8)</f>
        <v>-42978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s="16" customFormat="1">
      <c r="A9" s="102"/>
      <c r="B9" s="102"/>
      <c r="C9" s="57" t="s">
        <v>164</v>
      </c>
      <c r="D9" s="106">
        <v>1402158</v>
      </c>
      <c r="E9" s="106">
        <v>988666</v>
      </c>
      <c r="F9" s="107">
        <v>1163258</v>
      </c>
      <c r="G9" s="107">
        <v>1343515</v>
      </c>
      <c r="H9" s="107">
        <v>1461277</v>
      </c>
      <c r="I9" s="107">
        <v>1485878</v>
      </c>
      <c r="J9" s="107">
        <v>2039302</v>
      </c>
      <c r="K9" s="107">
        <v>2094728</v>
      </c>
      <c r="L9" s="107">
        <v>1835722</v>
      </c>
      <c r="M9" s="107">
        <v>1980885</v>
      </c>
      <c r="N9" s="108">
        <v>1580677</v>
      </c>
      <c r="O9" s="108">
        <v>1377756</v>
      </c>
      <c r="P9" s="106">
        <f>SUM(D9:O9)</f>
        <v>18753822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6" customFormat="1">
      <c r="A10" s="102"/>
      <c r="B10" s="103"/>
      <c r="C10" s="57" t="s">
        <v>165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1669</v>
      </c>
      <c r="J10" s="106">
        <v>26296.2</v>
      </c>
      <c r="K10" s="107">
        <v>0</v>
      </c>
      <c r="L10" s="107">
        <v>0</v>
      </c>
      <c r="M10" s="107">
        <v>11639</v>
      </c>
      <c r="N10" s="108">
        <v>0</v>
      </c>
      <c r="O10" s="108">
        <v>0</v>
      </c>
      <c r="P10" s="109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16" customFormat="1">
      <c r="A11" s="60" t="s">
        <v>2</v>
      </c>
      <c r="B11" s="55" t="s">
        <v>145</v>
      </c>
      <c r="C11" s="55" t="s">
        <v>159</v>
      </c>
      <c r="D11" s="68">
        <v>415600</v>
      </c>
      <c r="E11" s="68">
        <v>273200</v>
      </c>
      <c r="F11" s="139">
        <v>286800</v>
      </c>
      <c r="G11" s="139">
        <v>315480</v>
      </c>
      <c r="H11" s="139">
        <v>414000</v>
      </c>
      <c r="I11" s="139">
        <v>416400</v>
      </c>
      <c r="J11" s="139">
        <v>217600</v>
      </c>
      <c r="K11" s="139">
        <v>208800</v>
      </c>
      <c r="L11" s="139">
        <v>182000</v>
      </c>
      <c r="M11" s="139">
        <v>26800</v>
      </c>
      <c r="N11" s="69">
        <v>0</v>
      </c>
      <c r="O11" s="69">
        <v>0</v>
      </c>
      <c r="P11" s="30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s="16" customFormat="1">
      <c r="A12" s="59"/>
      <c r="B12" s="55" t="s">
        <v>146</v>
      </c>
      <c r="C12" s="55" t="s">
        <v>160</v>
      </c>
      <c r="D12" s="68">
        <v>70800</v>
      </c>
      <c r="E12" s="68">
        <v>42000</v>
      </c>
      <c r="F12" s="139">
        <v>48000</v>
      </c>
      <c r="G12" s="139">
        <v>28800</v>
      </c>
      <c r="H12" s="139">
        <v>62400</v>
      </c>
      <c r="I12" s="139">
        <v>74000</v>
      </c>
      <c r="J12" s="139">
        <v>358400</v>
      </c>
      <c r="K12" s="139">
        <v>250400</v>
      </c>
      <c r="L12" s="139">
        <v>215600</v>
      </c>
      <c r="M12" s="139">
        <v>516800</v>
      </c>
      <c r="N12" s="69">
        <v>499200</v>
      </c>
      <c r="O12" s="69">
        <v>420400</v>
      </c>
      <c r="P12" s="305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s="16" customFormat="1">
      <c r="A13" s="59"/>
      <c r="B13" s="59"/>
      <c r="C13" s="55" t="s">
        <v>161</v>
      </c>
      <c r="D13" s="68"/>
      <c r="E13" s="68"/>
      <c r="F13" s="139"/>
      <c r="G13" s="139"/>
      <c r="H13" s="139"/>
      <c r="I13" s="139"/>
      <c r="J13" s="139">
        <v>83200</v>
      </c>
      <c r="K13" s="139">
        <v>74000</v>
      </c>
      <c r="L13" s="139">
        <v>57200</v>
      </c>
      <c r="M13" s="139">
        <v>88000</v>
      </c>
      <c r="N13" s="69">
        <v>35600</v>
      </c>
      <c r="O13" s="69">
        <v>62400</v>
      </c>
      <c r="P13" s="305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s="16" customFormat="1">
      <c r="A14" s="59"/>
      <c r="B14" s="59"/>
      <c r="C14" s="55" t="s">
        <v>162</v>
      </c>
      <c r="D14" s="68">
        <v>313600</v>
      </c>
      <c r="E14" s="68">
        <v>222000</v>
      </c>
      <c r="F14" s="139">
        <v>298000</v>
      </c>
      <c r="G14" s="139">
        <v>221097</v>
      </c>
      <c r="H14" s="139">
        <v>339200</v>
      </c>
      <c r="I14" s="139">
        <v>334000</v>
      </c>
      <c r="J14" s="139">
        <v>405600</v>
      </c>
      <c r="K14" s="139">
        <v>320400</v>
      </c>
      <c r="L14" s="139">
        <v>243600</v>
      </c>
      <c r="M14" s="139">
        <v>374000</v>
      </c>
      <c r="N14" s="69">
        <v>341200</v>
      </c>
      <c r="O14" s="69">
        <v>288000</v>
      </c>
      <c r="P14" s="305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s="16" customFormat="1">
      <c r="A15" s="59"/>
      <c r="B15" s="59"/>
      <c r="C15" s="55" t="s">
        <v>233</v>
      </c>
      <c r="D15" s="68">
        <f>SUM(D11:D14)</f>
        <v>800000</v>
      </c>
      <c r="E15" s="68">
        <f t="shared" ref="E15:M15" si="1">SUM(E11:E14)</f>
        <v>537200</v>
      </c>
      <c r="F15" s="68">
        <f t="shared" si="1"/>
        <v>632800</v>
      </c>
      <c r="G15" s="68">
        <f t="shared" si="1"/>
        <v>565377</v>
      </c>
      <c r="H15" s="68">
        <f t="shared" si="1"/>
        <v>815600</v>
      </c>
      <c r="I15" s="68">
        <f t="shared" si="1"/>
        <v>824400</v>
      </c>
      <c r="J15" s="68">
        <f t="shared" si="1"/>
        <v>1064800</v>
      </c>
      <c r="K15" s="68">
        <f t="shared" si="1"/>
        <v>853600</v>
      </c>
      <c r="L15" s="68">
        <f t="shared" si="1"/>
        <v>698400</v>
      </c>
      <c r="M15" s="68">
        <f t="shared" si="1"/>
        <v>1005600</v>
      </c>
      <c r="N15" s="69">
        <f>SUM(N11:N14)</f>
        <v>876000</v>
      </c>
      <c r="O15" s="69">
        <f>SUM(O11:O14)</f>
        <v>770800</v>
      </c>
      <c r="P15" s="68">
        <f>SUM(D15:O15)</f>
        <v>9444577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16" customFormat="1">
      <c r="A16" s="59"/>
      <c r="B16" s="59"/>
      <c r="C16" s="55" t="s">
        <v>234</v>
      </c>
      <c r="D16" s="68">
        <v>42400</v>
      </c>
      <c r="E16" s="68">
        <v>-262400</v>
      </c>
      <c r="F16" s="68">
        <v>131200</v>
      </c>
      <c r="G16" s="68">
        <v>-169823</v>
      </c>
      <c r="H16" s="68">
        <v>-32400</v>
      </c>
      <c r="I16" s="68">
        <v>-57200</v>
      </c>
      <c r="J16" s="68">
        <v>-90400</v>
      </c>
      <c r="K16" s="139">
        <v>18800</v>
      </c>
      <c r="L16" s="140">
        <v>-121600</v>
      </c>
      <c r="M16" s="139">
        <v>-44400</v>
      </c>
      <c r="N16" s="69">
        <v>51200</v>
      </c>
      <c r="O16" s="69">
        <v>-8800</v>
      </c>
      <c r="P16" s="68">
        <f>SUM(D16:O16)</f>
        <v>-543423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s="16" customFormat="1">
      <c r="A17" s="59"/>
      <c r="B17" s="59"/>
      <c r="C17" s="55" t="s">
        <v>164</v>
      </c>
      <c r="D17" s="68">
        <v>1919838</v>
      </c>
      <c r="E17" s="68">
        <v>1391955</v>
      </c>
      <c r="F17" s="139">
        <v>1528380</v>
      </c>
      <c r="G17" s="139">
        <v>1474517</v>
      </c>
      <c r="H17" s="139">
        <v>1930488</v>
      </c>
      <c r="I17" s="139">
        <v>1961860</v>
      </c>
      <c r="J17" s="139">
        <v>3003306</v>
      </c>
      <c r="K17" s="139">
        <v>2541523</v>
      </c>
      <c r="L17" s="140">
        <v>2208710</v>
      </c>
      <c r="M17" s="139">
        <v>2451615</v>
      </c>
      <c r="N17" s="69">
        <v>2105835</v>
      </c>
      <c r="O17" s="69">
        <v>1880563</v>
      </c>
      <c r="P17" s="68">
        <f>SUM(D17:O17)</f>
        <v>24398590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16" customFormat="1">
      <c r="A18" s="59"/>
      <c r="B18" s="59"/>
      <c r="C18" s="55" t="s">
        <v>165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12350.6</v>
      </c>
      <c r="J18" s="68">
        <v>53854.7</v>
      </c>
      <c r="K18" s="139">
        <v>0</v>
      </c>
      <c r="L18" s="140">
        <v>0</v>
      </c>
      <c r="M18" s="139">
        <v>32045</v>
      </c>
      <c r="N18" s="69">
        <v>0</v>
      </c>
      <c r="O18" s="69">
        <v>0</v>
      </c>
      <c r="P18" s="189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6" customFormat="1">
      <c r="A19" s="105" t="s">
        <v>3</v>
      </c>
      <c r="B19" s="57" t="s">
        <v>147</v>
      </c>
      <c r="C19" s="57" t="s">
        <v>159</v>
      </c>
      <c r="D19" s="106">
        <v>287800</v>
      </c>
      <c r="E19" s="106">
        <v>187200</v>
      </c>
      <c r="F19" s="107">
        <v>215400</v>
      </c>
      <c r="G19" s="107">
        <v>281200</v>
      </c>
      <c r="H19" s="107">
        <v>283200</v>
      </c>
      <c r="I19" s="107">
        <v>290000</v>
      </c>
      <c r="J19" s="107">
        <v>402200</v>
      </c>
      <c r="K19" s="107">
        <v>403400</v>
      </c>
      <c r="L19" s="107">
        <v>358000</v>
      </c>
      <c r="M19" s="107">
        <v>424800</v>
      </c>
      <c r="N19" s="108">
        <v>349000</v>
      </c>
      <c r="O19" s="108">
        <v>299000</v>
      </c>
      <c r="P19" s="109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6" customFormat="1">
      <c r="A20" s="102"/>
      <c r="B20" s="57" t="s">
        <v>148</v>
      </c>
      <c r="C20" s="57" t="s">
        <v>161</v>
      </c>
      <c r="D20" s="106">
        <v>48600</v>
      </c>
      <c r="E20" s="106">
        <v>28000</v>
      </c>
      <c r="F20" s="107">
        <v>36800</v>
      </c>
      <c r="G20" s="107">
        <v>29200</v>
      </c>
      <c r="H20" s="107">
        <v>42200</v>
      </c>
      <c r="I20" s="107">
        <v>50600</v>
      </c>
      <c r="J20" s="107">
        <v>53000</v>
      </c>
      <c r="K20" s="107">
        <v>62400</v>
      </c>
      <c r="L20" s="107">
        <v>43400</v>
      </c>
      <c r="M20" s="107">
        <v>68400</v>
      </c>
      <c r="N20" s="108">
        <v>23200</v>
      </c>
      <c r="O20" s="108">
        <v>42200</v>
      </c>
      <c r="P20" s="109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s="16" customFormat="1">
      <c r="A21" s="102"/>
      <c r="B21" s="103"/>
      <c r="C21" s="57" t="s">
        <v>162</v>
      </c>
      <c r="D21" s="106">
        <v>223200</v>
      </c>
      <c r="E21" s="106">
        <v>154200</v>
      </c>
      <c r="F21" s="107">
        <v>223200</v>
      </c>
      <c r="G21" s="107">
        <v>207200</v>
      </c>
      <c r="H21" s="107">
        <v>238400</v>
      </c>
      <c r="I21" s="107">
        <v>236200</v>
      </c>
      <c r="J21" s="107">
        <v>271000</v>
      </c>
      <c r="K21" s="107">
        <v>275400</v>
      </c>
      <c r="L21" s="107">
        <v>226600</v>
      </c>
      <c r="M21" s="107">
        <v>278400</v>
      </c>
      <c r="N21" s="108">
        <v>241200</v>
      </c>
      <c r="O21" s="108">
        <v>210400</v>
      </c>
      <c r="P21" s="109"/>
      <c r="Q21" s="2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s="16" customFormat="1">
      <c r="A22" s="102"/>
      <c r="B22" s="103"/>
      <c r="C22" s="57" t="s">
        <v>233</v>
      </c>
      <c r="D22" s="106">
        <f>SUM(D19:D21)</f>
        <v>559600</v>
      </c>
      <c r="E22" s="106">
        <f t="shared" ref="E22:M22" si="2">SUM(E19:E21)</f>
        <v>369400</v>
      </c>
      <c r="F22" s="106">
        <f t="shared" si="2"/>
        <v>475400</v>
      </c>
      <c r="G22" s="106">
        <f t="shared" si="2"/>
        <v>517600</v>
      </c>
      <c r="H22" s="106">
        <f t="shared" si="2"/>
        <v>563800</v>
      </c>
      <c r="I22" s="106">
        <f t="shared" si="2"/>
        <v>576800</v>
      </c>
      <c r="J22" s="106">
        <f t="shared" si="2"/>
        <v>726200</v>
      </c>
      <c r="K22" s="106">
        <f t="shared" si="2"/>
        <v>741200</v>
      </c>
      <c r="L22" s="106">
        <f t="shared" si="2"/>
        <v>628000</v>
      </c>
      <c r="M22" s="106">
        <f t="shared" si="2"/>
        <v>771600</v>
      </c>
      <c r="N22" s="108">
        <f>SUM(N19:N21)</f>
        <v>613400</v>
      </c>
      <c r="O22" s="108">
        <f>SUM(O19:O21)</f>
        <v>551600</v>
      </c>
      <c r="P22" s="106">
        <f>SUM(D22:O22)</f>
        <v>7094600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s="16" customFormat="1">
      <c r="A23" s="102"/>
      <c r="B23" s="103"/>
      <c r="C23" s="57" t="s">
        <v>234</v>
      </c>
      <c r="D23" s="106">
        <v>9600</v>
      </c>
      <c r="E23" s="106">
        <v>-205800</v>
      </c>
      <c r="F23" s="106">
        <v>131200</v>
      </c>
      <c r="G23" s="106">
        <v>-21400</v>
      </c>
      <c r="H23" s="106">
        <v>-54400</v>
      </c>
      <c r="I23" s="106">
        <v>-70400</v>
      </c>
      <c r="J23" s="106">
        <v>-75600</v>
      </c>
      <c r="K23" s="107">
        <v>199600</v>
      </c>
      <c r="L23" s="107">
        <v>78000</v>
      </c>
      <c r="M23" s="107">
        <v>19200</v>
      </c>
      <c r="N23" s="108">
        <v>24400</v>
      </c>
      <c r="O23" s="108">
        <v>14000</v>
      </c>
      <c r="P23" s="106">
        <f>SUM(D23:O23)</f>
        <v>48400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s="16" customFormat="1">
      <c r="A24" s="102"/>
      <c r="B24" s="102"/>
      <c r="C24" s="57" t="s">
        <v>164</v>
      </c>
      <c r="D24" s="106">
        <v>1491158</v>
      </c>
      <c r="E24" s="106">
        <v>1061114</v>
      </c>
      <c r="F24" s="107">
        <v>1250982</v>
      </c>
      <c r="G24" s="107">
        <v>1410927</v>
      </c>
      <c r="H24" s="107">
        <v>1482766</v>
      </c>
      <c r="I24" s="107">
        <v>1516195</v>
      </c>
      <c r="J24" s="107">
        <v>2024279</v>
      </c>
      <c r="K24" s="107">
        <v>2089872</v>
      </c>
      <c r="L24" s="107">
        <v>1843740</v>
      </c>
      <c r="M24" s="107">
        <v>2066702</v>
      </c>
      <c r="N24" s="108">
        <v>1643225</v>
      </c>
      <c r="O24" s="108">
        <v>1492702</v>
      </c>
      <c r="P24" s="106">
        <f>SUM(D24:O24)</f>
        <v>19373662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s="16" customFormat="1">
      <c r="A25" s="102"/>
      <c r="B25" s="103"/>
      <c r="C25" s="57" t="s">
        <v>165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7">
        <v>0</v>
      </c>
      <c r="L25" s="107">
        <v>0</v>
      </c>
      <c r="M25" s="107">
        <v>37210</v>
      </c>
      <c r="N25" s="108">
        <v>0</v>
      </c>
      <c r="O25" s="108">
        <v>0</v>
      </c>
      <c r="P25" s="109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s="16" customFormat="1">
      <c r="A26" s="86"/>
      <c r="B26" s="86"/>
      <c r="C26" s="87" t="s">
        <v>248</v>
      </c>
      <c r="D26" s="141">
        <f t="shared" ref="D26:J26" si="3">SUM(D7,D15,D22)</f>
        <v>1853400</v>
      </c>
      <c r="E26" s="141">
        <f t="shared" si="3"/>
        <v>1222200</v>
      </c>
      <c r="F26" s="141">
        <f t="shared" si="3"/>
        <v>1521622</v>
      </c>
      <c r="G26" s="141">
        <f t="shared" si="3"/>
        <v>1546177</v>
      </c>
      <c r="H26" s="141">
        <f t="shared" si="3"/>
        <v>1906200</v>
      </c>
      <c r="I26" s="141">
        <f t="shared" si="3"/>
        <v>1930200</v>
      </c>
      <c r="J26" s="141">
        <f t="shared" si="3"/>
        <v>2473600</v>
      </c>
      <c r="K26" s="141">
        <f>SUM(K7,K15,K22)</f>
        <v>2296800</v>
      </c>
      <c r="L26" s="141">
        <f>SUM(L7,L15,L22)</f>
        <v>1911000</v>
      </c>
      <c r="M26" s="141">
        <f>SUM(M7,M15,M22)</f>
        <v>2480000</v>
      </c>
      <c r="N26" s="88">
        <f>SUM(N7,N15,N22)</f>
        <v>2043600</v>
      </c>
      <c r="O26" s="88">
        <f>SUM(O7,O15,O22)</f>
        <v>1791400</v>
      </c>
      <c r="P26" s="133">
        <f>SUM(D26:O26)</f>
        <v>22976199</v>
      </c>
      <c r="Q26" s="23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s="16" customFormat="1" ht="20.25" thickBot="1">
      <c r="A27" s="86"/>
      <c r="B27" s="86"/>
      <c r="C27" s="87" t="s">
        <v>249</v>
      </c>
      <c r="D27" s="141">
        <f t="shared" ref="D27:J27" si="4">SUM(D9,D17,D24)</f>
        <v>4813154</v>
      </c>
      <c r="E27" s="141">
        <f t="shared" si="4"/>
        <v>3441735</v>
      </c>
      <c r="F27" s="141">
        <f t="shared" si="4"/>
        <v>3942620</v>
      </c>
      <c r="G27" s="141">
        <f t="shared" si="4"/>
        <v>4228959</v>
      </c>
      <c r="H27" s="141">
        <f t="shared" si="4"/>
        <v>4874531</v>
      </c>
      <c r="I27" s="141">
        <f t="shared" si="4"/>
        <v>4963933</v>
      </c>
      <c r="J27" s="141">
        <f t="shared" si="4"/>
        <v>7066887</v>
      </c>
      <c r="K27" s="141">
        <f>SUM(K9,K17,K24)</f>
        <v>6726123</v>
      </c>
      <c r="L27" s="141">
        <f>SUM(L9,L17,L24)</f>
        <v>5888172</v>
      </c>
      <c r="M27" s="141">
        <f>SUM(M9,M17,M24)</f>
        <v>6499202</v>
      </c>
      <c r="N27" s="88">
        <f>SUM(N9,N17,N24)</f>
        <v>5329737</v>
      </c>
      <c r="O27" s="88">
        <f>SUM(O9,O17,O24)</f>
        <v>4751021</v>
      </c>
      <c r="P27" s="133">
        <f>SUM(D27:O27)</f>
        <v>62526074</v>
      </c>
      <c r="Q27" s="23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s="21" customFormat="1" ht="20.25" thickTop="1">
      <c r="A28" s="344" t="s">
        <v>250</v>
      </c>
      <c r="B28" s="345"/>
      <c r="C28" s="345"/>
      <c r="D28" s="111"/>
      <c r="E28" s="111"/>
      <c r="F28" s="112"/>
      <c r="G28" s="113"/>
      <c r="H28" s="112"/>
      <c r="I28" s="112"/>
      <c r="J28" s="112"/>
      <c r="K28" s="112"/>
      <c r="L28" s="112"/>
      <c r="M28" s="112"/>
      <c r="N28" s="112"/>
      <c r="O28" s="112"/>
      <c r="P28" s="113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s="16" customFormat="1">
      <c r="A29" s="55" t="s">
        <v>4</v>
      </c>
      <c r="B29" s="55" t="s">
        <v>235</v>
      </c>
      <c r="C29" s="55" t="s">
        <v>166</v>
      </c>
      <c r="D29" s="142">
        <v>6643</v>
      </c>
      <c r="E29" s="142">
        <v>6364</v>
      </c>
      <c r="F29" s="142">
        <v>4905</v>
      </c>
      <c r="G29" s="142">
        <v>5398</v>
      </c>
      <c r="H29" s="139">
        <v>7267</v>
      </c>
      <c r="I29" s="139">
        <v>7926</v>
      </c>
      <c r="J29" s="139">
        <v>8565</v>
      </c>
      <c r="K29" s="139">
        <v>5832</v>
      </c>
      <c r="L29" s="139">
        <v>6413</v>
      </c>
      <c r="M29" s="139">
        <v>11327</v>
      </c>
      <c r="N29" s="139">
        <v>12621</v>
      </c>
      <c r="O29" s="139">
        <v>8863</v>
      </c>
      <c r="P29" s="306">
        <f>SUM(D29:O29)</f>
        <v>92124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s="16" customFormat="1">
      <c r="A30" s="59"/>
      <c r="B30" s="59"/>
      <c r="C30" s="55" t="s">
        <v>167</v>
      </c>
      <c r="D30" s="142">
        <v>85829</v>
      </c>
      <c r="E30" s="142">
        <v>82299</v>
      </c>
      <c r="F30" s="142">
        <v>63843</v>
      </c>
      <c r="G30" s="142">
        <v>70080</v>
      </c>
      <c r="H30" s="139">
        <v>93722</v>
      </c>
      <c r="I30" s="139">
        <v>102058</v>
      </c>
      <c r="J30" s="139">
        <v>110143</v>
      </c>
      <c r="K30" s="139">
        <v>75569</v>
      </c>
      <c r="L30" s="139">
        <v>82919</v>
      </c>
      <c r="M30" s="139">
        <v>145082</v>
      </c>
      <c r="N30" s="139">
        <v>161451</v>
      </c>
      <c r="O30" s="139">
        <v>113912</v>
      </c>
      <c r="P30" s="306">
        <f t="shared" ref="P30:P44" si="5">SUM(D30:O30)</f>
        <v>1186907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s="16" customFormat="1">
      <c r="A31" s="57" t="s">
        <v>5</v>
      </c>
      <c r="B31" s="57" t="s">
        <v>236</v>
      </c>
      <c r="C31" s="57" t="s">
        <v>166</v>
      </c>
      <c r="D31" s="114">
        <v>34410</v>
      </c>
      <c r="E31" s="114">
        <v>36739</v>
      </c>
      <c r="F31" s="114">
        <v>43860</v>
      </c>
      <c r="G31" s="114">
        <v>34895</v>
      </c>
      <c r="H31" s="107">
        <v>31584</v>
      </c>
      <c r="I31" s="107">
        <v>26106</v>
      </c>
      <c r="J31" s="107">
        <v>22246</v>
      </c>
      <c r="K31" s="107">
        <v>17608</v>
      </c>
      <c r="L31" s="107">
        <v>15020</v>
      </c>
      <c r="M31" s="107">
        <v>19154</v>
      </c>
      <c r="N31" s="107">
        <v>25591</v>
      </c>
      <c r="O31" s="107">
        <v>24209</v>
      </c>
      <c r="P31" s="114">
        <f t="shared" si="5"/>
        <v>331422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s="16" customFormat="1">
      <c r="A32" s="102"/>
      <c r="B32" s="102"/>
      <c r="C32" s="57" t="s">
        <v>167</v>
      </c>
      <c r="D32" s="114">
        <v>440473</v>
      </c>
      <c r="E32" s="114">
        <v>469935</v>
      </c>
      <c r="F32" s="114">
        <v>560015</v>
      </c>
      <c r="G32" s="114">
        <v>446608</v>
      </c>
      <c r="H32" s="107">
        <v>404724</v>
      </c>
      <c r="I32" s="107">
        <v>335427</v>
      </c>
      <c r="J32" s="107">
        <v>286598</v>
      </c>
      <c r="K32" s="107">
        <v>227927</v>
      </c>
      <c r="L32" s="107">
        <v>195189</v>
      </c>
      <c r="M32" s="107">
        <v>247484</v>
      </c>
      <c r="N32" s="107">
        <v>328913</v>
      </c>
      <c r="O32" s="107">
        <v>311430</v>
      </c>
      <c r="P32" s="114">
        <f t="shared" si="5"/>
        <v>4254723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s="16" customFormat="1">
      <c r="A33" s="55" t="s">
        <v>6</v>
      </c>
      <c r="B33" s="55" t="s">
        <v>237</v>
      </c>
      <c r="C33" s="55" t="s">
        <v>166</v>
      </c>
      <c r="D33" s="142">
        <v>8974</v>
      </c>
      <c r="E33" s="142">
        <v>11523</v>
      </c>
      <c r="F33" s="142">
        <v>8119</v>
      </c>
      <c r="G33" s="142">
        <v>8615</v>
      </c>
      <c r="H33" s="139">
        <v>9070</v>
      </c>
      <c r="I33" s="139">
        <v>10000</v>
      </c>
      <c r="J33" s="139">
        <v>12031</v>
      </c>
      <c r="K33" s="139">
        <v>7824</v>
      </c>
      <c r="L33" s="139">
        <v>5905</v>
      </c>
      <c r="M33" s="139">
        <v>9170</v>
      </c>
      <c r="N33" s="139">
        <v>12653</v>
      </c>
      <c r="O33" s="139">
        <v>12100</v>
      </c>
      <c r="P33" s="306">
        <f t="shared" si="5"/>
        <v>115984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s="16" customFormat="1">
      <c r="A34" s="59"/>
      <c r="B34" s="59"/>
      <c r="C34" s="55" t="s">
        <v>167</v>
      </c>
      <c r="D34" s="142">
        <v>115316</v>
      </c>
      <c r="E34" s="142">
        <v>147561</v>
      </c>
      <c r="F34" s="142">
        <v>104500</v>
      </c>
      <c r="G34" s="142">
        <v>110774</v>
      </c>
      <c r="H34" s="139">
        <v>116530</v>
      </c>
      <c r="I34" s="139">
        <v>128295</v>
      </c>
      <c r="J34" s="139">
        <v>153988</v>
      </c>
      <c r="K34" s="139">
        <v>100769</v>
      </c>
      <c r="L34" s="139">
        <v>76493</v>
      </c>
      <c r="M34" s="139">
        <v>117795</v>
      </c>
      <c r="N34" s="139">
        <v>161855</v>
      </c>
      <c r="O34" s="139">
        <v>154859</v>
      </c>
      <c r="P34" s="306">
        <f t="shared" si="5"/>
        <v>1488735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s="16" customFormat="1">
      <c r="A35" s="57" t="s">
        <v>7</v>
      </c>
      <c r="B35" s="57" t="s">
        <v>152</v>
      </c>
      <c r="C35" s="57" t="s">
        <v>166</v>
      </c>
      <c r="D35" s="114">
        <v>2660</v>
      </c>
      <c r="E35" s="114">
        <v>3876</v>
      </c>
      <c r="F35" s="114">
        <v>4703</v>
      </c>
      <c r="G35" s="114">
        <v>3644</v>
      </c>
      <c r="H35" s="107">
        <v>4581</v>
      </c>
      <c r="I35" s="107">
        <v>4663</v>
      </c>
      <c r="J35" s="107">
        <v>4627</v>
      </c>
      <c r="K35" s="107">
        <v>3071</v>
      </c>
      <c r="L35" s="107">
        <v>4098</v>
      </c>
      <c r="M35" s="107">
        <v>3733</v>
      </c>
      <c r="N35" s="107">
        <v>2550</v>
      </c>
      <c r="O35" s="107">
        <v>2934</v>
      </c>
      <c r="P35" s="114">
        <f t="shared" si="5"/>
        <v>45140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s="16" customFormat="1">
      <c r="A36" s="102"/>
      <c r="B36" s="102"/>
      <c r="C36" s="57" t="s">
        <v>167</v>
      </c>
      <c r="D36" s="114">
        <v>34497</v>
      </c>
      <c r="E36" s="114">
        <v>49879</v>
      </c>
      <c r="F36" s="114">
        <v>60342</v>
      </c>
      <c r="G36" s="114">
        <v>46945</v>
      </c>
      <c r="H36" s="107">
        <v>58799</v>
      </c>
      <c r="I36" s="107">
        <v>59836</v>
      </c>
      <c r="J36" s="107">
        <v>59380</v>
      </c>
      <c r="K36" s="107">
        <v>39698</v>
      </c>
      <c r="L36" s="107">
        <v>52688</v>
      </c>
      <c r="M36" s="107">
        <v>48071</v>
      </c>
      <c r="N36" s="107">
        <v>33106</v>
      </c>
      <c r="O36" s="107">
        <v>37964</v>
      </c>
      <c r="P36" s="114">
        <f t="shared" si="5"/>
        <v>581205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s="16" customFormat="1">
      <c r="A37" s="55" t="s">
        <v>8</v>
      </c>
      <c r="B37" s="55" t="s">
        <v>153</v>
      </c>
      <c r="C37" s="55" t="s">
        <v>166</v>
      </c>
      <c r="D37" s="142">
        <v>1082</v>
      </c>
      <c r="E37" s="142">
        <v>944</v>
      </c>
      <c r="F37" s="142">
        <v>1062</v>
      </c>
      <c r="G37" s="142">
        <v>1115</v>
      </c>
      <c r="H37" s="139">
        <v>995</v>
      </c>
      <c r="I37" s="139">
        <v>948</v>
      </c>
      <c r="J37" s="139">
        <v>942</v>
      </c>
      <c r="K37" s="139">
        <v>1129</v>
      </c>
      <c r="L37" s="139">
        <v>1654</v>
      </c>
      <c r="M37" s="139">
        <v>1636</v>
      </c>
      <c r="N37" s="139">
        <v>1311</v>
      </c>
      <c r="O37" s="139">
        <v>1390</v>
      </c>
      <c r="P37" s="306">
        <f t="shared" si="5"/>
        <v>14208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s="16" customFormat="1">
      <c r="A38" s="59"/>
      <c r="B38" s="59"/>
      <c r="C38" s="55" t="s">
        <v>167</v>
      </c>
      <c r="D38" s="143">
        <v>13768</v>
      </c>
      <c r="E38" s="143">
        <v>12023</v>
      </c>
      <c r="F38" s="144">
        <v>13515</v>
      </c>
      <c r="G38" s="144">
        <v>14186</v>
      </c>
      <c r="H38" s="139">
        <v>12668</v>
      </c>
      <c r="I38" s="139">
        <v>12073</v>
      </c>
      <c r="J38" s="139">
        <v>11997</v>
      </c>
      <c r="K38" s="139">
        <v>14363</v>
      </c>
      <c r="L38" s="139">
        <v>21004</v>
      </c>
      <c r="M38" s="139">
        <v>20776</v>
      </c>
      <c r="N38" s="139">
        <v>16666</v>
      </c>
      <c r="O38" s="139">
        <v>17664</v>
      </c>
      <c r="P38" s="306">
        <f t="shared" si="5"/>
        <v>180703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s="16" customFormat="1">
      <c r="A39" s="57" t="s">
        <v>7</v>
      </c>
      <c r="B39" s="57" t="s">
        <v>238</v>
      </c>
      <c r="C39" s="57" t="s">
        <v>166</v>
      </c>
      <c r="D39" s="115"/>
      <c r="E39" s="115"/>
      <c r="F39" s="116"/>
      <c r="G39" s="116"/>
      <c r="H39" s="107"/>
      <c r="I39" s="107"/>
      <c r="J39" s="107"/>
      <c r="K39" s="107"/>
      <c r="L39" s="107"/>
      <c r="M39" s="107"/>
      <c r="N39" s="107"/>
      <c r="O39" s="107"/>
      <c r="P39" s="114">
        <f t="shared" si="5"/>
        <v>0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s="16" customFormat="1">
      <c r="A40" s="102"/>
      <c r="B40" s="102"/>
      <c r="C40" s="57" t="s">
        <v>167</v>
      </c>
      <c r="D40" s="115"/>
      <c r="E40" s="115"/>
      <c r="F40" s="116"/>
      <c r="G40" s="116"/>
      <c r="H40" s="107"/>
      <c r="I40" s="107"/>
      <c r="J40" s="107"/>
      <c r="K40" s="107"/>
      <c r="L40" s="107"/>
      <c r="M40" s="107"/>
      <c r="N40" s="107"/>
      <c r="O40" s="107"/>
      <c r="P40" s="114">
        <f t="shared" si="5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s="16" customFormat="1">
      <c r="A41" s="55" t="s">
        <v>191</v>
      </c>
      <c r="B41" s="55" t="s">
        <v>239</v>
      </c>
      <c r="C41" s="55" t="s">
        <v>166</v>
      </c>
      <c r="D41" s="142">
        <v>6041</v>
      </c>
      <c r="E41" s="142">
        <v>6062</v>
      </c>
      <c r="F41" s="142">
        <v>6919</v>
      </c>
      <c r="G41" s="142">
        <v>6080</v>
      </c>
      <c r="H41" s="139">
        <v>6318</v>
      </c>
      <c r="I41" s="139">
        <v>8504</v>
      </c>
      <c r="J41" s="139">
        <v>8244</v>
      </c>
      <c r="K41" s="139">
        <v>7394</v>
      </c>
      <c r="L41" s="139">
        <v>10218</v>
      </c>
      <c r="M41" s="139">
        <v>12915</v>
      </c>
      <c r="N41" s="139">
        <v>8779</v>
      </c>
      <c r="O41" s="139">
        <v>5811</v>
      </c>
      <c r="P41" s="306">
        <f t="shared" si="5"/>
        <v>93285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s="16" customFormat="1">
      <c r="A42" s="59"/>
      <c r="B42" s="59"/>
      <c r="C42" s="55" t="s">
        <v>167</v>
      </c>
      <c r="D42" s="143">
        <v>78213</v>
      </c>
      <c r="E42" s="143">
        <v>78478</v>
      </c>
      <c r="F42" s="144">
        <v>89320</v>
      </c>
      <c r="G42" s="144">
        <v>78707</v>
      </c>
      <c r="H42" s="139">
        <v>81718</v>
      </c>
      <c r="I42" s="139">
        <v>109371</v>
      </c>
      <c r="J42" s="139">
        <v>106081</v>
      </c>
      <c r="K42" s="139">
        <v>95328</v>
      </c>
      <c r="L42" s="139">
        <v>131052</v>
      </c>
      <c r="M42" s="139">
        <v>165170</v>
      </c>
      <c r="N42" s="139">
        <v>112850</v>
      </c>
      <c r="O42" s="139">
        <v>75304</v>
      </c>
      <c r="P42" s="306">
        <f t="shared" si="5"/>
        <v>1201592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16" customFormat="1">
      <c r="A43" s="57" t="s">
        <v>192</v>
      </c>
      <c r="B43" s="57" t="s">
        <v>156</v>
      </c>
      <c r="C43" s="57" t="s">
        <v>166</v>
      </c>
      <c r="D43" s="114">
        <v>781</v>
      </c>
      <c r="E43" s="114">
        <v>929</v>
      </c>
      <c r="F43" s="114">
        <v>1120</v>
      </c>
      <c r="G43" s="114">
        <v>749</v>
      </c>
      <c r="H43" s="107">
        <v>745</v>
      </c>
      <c r="I43" s="107">
        <v>934</v>
      </c>
      <c r="J43" s="107">
        <v>1185</v>
      </c>
      <c r="K43" s="107">
        <v>935</v>
      </c>
      <c r="L43" s="107">
        <v>836</v>
      </c>
      <c r="M43" s="107">
        <v>1045</v>
      </c>
      <c r="N43" s="107">
        <v>1070</v>
      </c>
      <c r="O43" s="107">
        <v>1013</v>
      </c>
      <c r="P43" s="114">
        <f t="shared" si="5"/>
        <v>11342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s="16" customFormat="1">
      <c r="A44" s="102"/>
      <c r="B44" s="102"/>
      <c r="C44" s="57" t="s">
        <v>167</v>
      </c>
      <c r="D44" s="115">
        <v>9961</v>
      </c>
      <c r="E44" s="115">
        <v>11833</v>
      </c>
      <c r="F44" s="107">
        <v>14249</v>
      </c>
      <c r="G44" s="116">
        <v>9556</v>
      </c>
      <c r="H44" s="107">
        <v>9506</v>
      </c>
      <c r="I44" s="107">
        <v>11896</v>
      </c>
      <c r="J44" s="107">
        <v>15072</v>
      </c>
      <c r="K44" s="107">
        <v>11909</v>
      </c>
      <c r="L44" s="107">
        <v>10656</v>
      </c>
      <c r="M44" s="107">
        <v>13301</v>
      </c>
      <c r="N44" s="107">
        <v>13616</v>
      </c>
      <c r="O44" s="107">
        <v>12896</v>
      </c>
      <c r="P44" s="114">
        <f t="shared" si="5"/>
        <v>144451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s="16" customFormat="1">
      <c r="A45" s="86"/>
      <c r="B45" s="86"/>
      <c r="C45" s="87" t="s">
        <v>220</v>
      </c>
      <c r="D45" s="141">
        <f t="shared" ref="D45:L45" si="6">SUM(D29,D31,D33,D35,D37,D39,D41,D43)</f>
        <v>60591</v>
      </c>
      <c r="E45" s="141">
        <f t="shared" si="6"/>
        <v>66437</v>
      </c>
      <c r="F45" s="141">
        <f t="shared" si="6"/>
        <v>70688</v>
      </c>
      <c r="G45" s="141">
        <f t="shared" si="6"/>
        <v>60496</v>
      </c>
      <c r="H45" s="141">
        <f t="shared" si="6"/>
        <v>60560</v>
      </c>
      <c r="I45" s="141">
        <f t="shared" si="6"/>
        <v>59081</v>
      </c>
      <c r="J45" s="141">
        <f t="shared" si="6"/>
        <v>57840</v>
      </c>
      <c r="K45" s="141">
        <f t="shared" si="6"/>
        <v>43793</v>
      </c>
      <c r="L45" s="141">
        <f t="shared" si="6"/>
        <v>44144</v>
      </c>
      <c r="M45" s="141">
        <f>SUM(M29,M31,M33,M35,M37,M39,M41,M43)</f>
        <v>58980</v>
      </c>
      <c r="N45" s="141">
        <f>SUM(N29,N31,N33,N35,N37,N39,N41,N43)</f>
        <v>64575</v>
      </c>
      <c r="O45" s="141">
        <f>SUM(O29,O31,O33,O35,O37,O39,O41,O43)</f>
        <v>56320</v>
      </c>
      <c r="P45" s="146">
        <f>SUM(D45:O45)</f>
        <v>703505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s="16" customFormat="1" ht="20.25" thickBot="1">
      <c r="A46" s="86"/>
      <c r="B46" s="86"/>
      <c r="C46" s="87" t="s">
        <v>221</v>
      </c>
      <c r="D46" s="141">
        <f t="shared" ref="D46:N46" si="7">SUM(D30,D32,D34,D36,D38,D40,D42,D44)</f>
        <v>778057</v>
      </c>
      <c r="E46" s="141">
        <f t="shared" si="7"/>
        <v>852008</v>
      </c>
      <c r="F46" s="141">
        <f t="shared" si="7"/>
        <v>905784</v>
      </c>
      <c r="G46" s="141">
        <f t="shared" si="7"/>
        <v>776856</v>
      </c>
      <c r="H46" s="141">
        <f t="shared" si="7"/>
        <v>777667</v>
      </c>
      <c r="I46" s="141">
        <f t="shared" si="7"/>
        <v>758956</v>
      </c>
      <c r="J46" s="141">
        <f t="shared" si="7"/>
        <v>743259</v>
      </c>
      <c r="K46" s="141">
        <f t="shared" si="7"/>
        <v>565563</v>
      </c>
      <c r="L46" s="141">
        <f t="shared" si="7"/>
        <v>570001</v>
      </c>
      <c r="M46" s="141">
        <f t="shared" si="7"/>
        <v>757679</v>
      </c>
      <c r="N46" s="141">
        <f t="shared" si="7"/>
        <v>828457</v>
      </c>
      <c r="O46" s="141">
        <f>SUM(O30,O32,O34,O36,O38,O40,O42,O44)</f>
        <v>724029</v>
      </c>
      <c r="P46" s="146">
        <f>SUM(D46:O46)</f>
        <v>9038316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s="21" customFormat="1" ht="20.25" thickTop="1">
      <c r="A47" s="344" t="s">
        <v>251</v>
      </c>
      <c r="B47" s="345"/>
      <c r="C47" s="345"/>
      <c r="D47" s="111"/>
      <c r="E47" s="111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s="16" customFormat="1">
      <c r="A48" s="102"/>
      <c r="B48" s="102" t="s">
        <v>157</v>
      </c>
      <c r="C48" s="57" t="s">
        <v>168</v>
      </c>
      <c r="D48" s="117">
        <v>381.45</v>
      </c>
      <c r="E48" s="117">
        <v>317.04000000000002</v>
      </c>
      <c r="F48" s="117">
        <v>426.02</v>
      </c>
      <c r="G48" s="118">
        <v>327.87</v>
      </c>
      <c r="H48" s="118">
        <v>343.11</v>
      </c>
      <c r="I48" s="118">
        <v>369.17</v>
      </c>
      <c r="J48" s="118">
        <v>370.73</v>
      </c>
      <c r="K48" s="118">
        <v>324.52</v>
      </c>
      <c r="L48" s="118">
        <v>390.56</v>
      </c>
      <c r="M48" s="118">
        <v>331.01</v>
      </c>
      <c r="N48" s="118">
        <v>427.99</v>
      </c>
      <c r="O48" s="118">
        <v>409.42</v>
      </c>
      <c r="P48" s="119"/>
      <c r="Q48" s="26"/>
      <c r="R48" s="1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s="16" customFormat="1">
      <c r="A49" s="102"/>
      <c r="B49" s="102"/>
      <c r="C49" s="57" t="s">
        <v>169</v>
      </c>
      <c r="D49" s="115">
        <v>8344</v>
      </c>
      <c r="E49" s="115">
        <v>7255</v>
      </c>
      <c r="F49" s="115">
        <v>10077</v>
      </c>
      <c r="G49" s="115">
        <v>8260</v>
      </c>
      <c r="H49" s="115">
        <v>8941</v>
      </c>
      <c r="I49" s="115">
        <v>10272</v>
      </c>
      <c r="J49" s="115">
        <v>10508</v>
      </c>
      <c r="K49" s="107">
        <v>9431</v>
      </c>
      <c r="L49" s="107">
        <v>11354</v>
      </c>
      <c r="M49" s="107">
        <v>9612</v>
      </c>
      <c r="N49" s="107">
        <v>13059</v>
      </c>
      <c r="O49" s="107">
        <v>12441</v>
      </c>
      <c r="P49" s="119"/>
      <c r="Q49" s="26"/>
      <c r="R49" s="1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8" s="16" customFormat="1">
      <c r="A50" s="102"/>
      <c r="B50" s="57" t="s">
        <v>11</v>
      </c>
      <c r="C50" s="57" t="s">
        <v>168</v>
      </c>
      <c r="D50" s="118">
        <v>669.58</v>
      </c>
      <c r="E50" s="118">
        <v>909.07</v>
      </c>
      <c r="F50" s="118">
        <v>1076.78</v>
      </c>
      <c r="G50" s="118">
        <v>1113.28</v>
      </c>
      <c r="H50" s="118">
        <v>1019.84</v>
      </c>
      <c r="I50" s="118">
        <v>1282.1199999999999</v>
      </c>
      <c r="J50" s="118">
        <v>941.84</v>
      </c>
      <c r="K50" s="118">
        <v>928.54</v>
      </c>
      <c r="L50" s="118">
        <v>184.97</v>
      </c>
      <c r="M50" s="118">
        <v>298.55</v>
      </c>
      <c r="N50" s="118">
        <v>230.21</v>
      </c>
      <c r="O50" s="118">
        <v>225.69</v>
      </c>
      <c r="P50" s="119"/>
      <c r="Q50" s="26"/>
      <c r="R50" s="1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s="16" customFormat="1">
      <c r="A51" s="102"/>
      <c r="B51" s="102"/>
      <c r="C51" s="57" t="s">
        <v>169</v>
      </c>
      <c r="D51" s="115">
        <v>11922</v>
      </c>
      <c r="E51" s="115">
        <v>17682</v>
      </c>
      <c r="F51" s="115">
        <v>21525</v>
      </c>
      <c r="G51" s="115">
        <v>24348</v>
      </c>
      <c r="H51" s="115">
        <v>23158</v>
      </c>
      <c r="I51" s="115">
        <v>31106</v>
      </c>
      <c r="J51" s="115">
        <v>23587</v>
      </c>
      <c r="K51" s="107">
        <v>24023</v>
      </c>
      <c r="L51" s="107">
        <v>4772</v>
      </c>
      <c r="M51" s="107">
        <v>7689</v>
      </c>
      <c r="N51" s="107">
        <v>6325</v>
      </c>
      <c r="O51" s="107">
        <v>6176</v>
      </c>
      <c r="P51" s="119"/>
      <c r="Q51" s="180" t="s">
        <v>318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16" customFormat="1">
      <c r="A52" s="86"/>
      <c r="B52" s="86"/>
      <c r="C52" s="87" t="s">
        <v>252</v>
      </c>
      <c r="D52" s="95">
        <f>D48+D50</f>
        <v>1051.03</v>
      </c>
      <c r="E52" s="95">
        <f t="shared" ref="E52:O52" si="8">E48+E50</f>
        <v>1226.1100000000001</v>
      </c>
      <c r="F52" s="95">
        <f t="shared" si="8"/>
        <v>1502.8</v>
      </c>
      <c r="G52" s="95">
        <f t="shared" si="8"/>
        <v>1441.15</v>
      </c>
      <c r="H52" s="95">
        <f t="shared" si="8"/>
        <v>1362.95</v>
      </c>
      <c r="I52" s="95">
        <f t="shared" si="8"/>
        <v>1651.29</v>
      </c>
      <c r="J52" s="95">
        <f t="shared" si="8"/>
        <v>1312.5700000000002</v>
      </c>
      <c r="K52" s="95">
        <f t="shared" si="8"/>
        <v>1253.06</v>
      </c>
      <c r="L52" s="95">
        <f t="shared" si="8"/>
        <v>575.53</v>
      </c>
      <c r="M52" s="95">
        <f t="shared" si="8"/>
        <v>629.55999999999995</v>
      </c>
      <c r="N52" s="95">
        <f t="shared" si="8"/>
        <v>658.2</v>
      </c>
      <c r="O52" s="95">
        <f t="shared" si="8"/>
        <v>635.11</v>
      </c>
      <c r="P52" s="134">
        <f>SUM(D52:O52)</f>
        <v>13299.36</v>
      </c>
      <c r="Q52" s="178">
        <v>14820.16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s="16" customFormat="1" ht="20.25" thickBot="1">
      <c r="A53" s="86"/>
      <c r="B53" s="86"/>
      <c r="C53" s="87" t="s">
        <v>253</v>
      </c>
      <c r="D53" s="145">
        <f>D49+D51</f>
        <v>20266</v>
      </c>
      <c r="E53" s="145">
        <f t="shared" ref="E53:O53" si="9">E49+E51</f>
        <v>24937</v>
      </c>
      <c r="F53" s="145">
        <f t="shared" si="9"/>
        <v>31602</v>
      </c>
      <c r="G53" s="145">
        <f t="shared" si="9"/>
        <v>32608</v>
      </c>
      <c r="H53" s="145">
        <f t="shared" si="9"/>
        <v>32099</v>
      </c>
      <c r="I53" s="145">
        <f t="shared" si="9"/>
        <v>41378</v>
      </c>
      <c r="J53" s="145">
        <f t="shared" si="9"/>
        <v>34095</v>
      </c>
      <c r="K53" s="145">
        <f t="shared" si="9"/>
        <v>33454</v>
      </c>
      <c r="L53" s="145">
        <f t="shared" si="9"/>
        <v>16126</v>
      </c>
      <c r="M53" s="145">
        <f t="shared" si="9"/>
        <v>17301</v>
      </c>
      <c r="N53" s="145">
        <f t="shared" si="9"/>
        <v>19384</v>
      </c>
      <c r="O53" s="145">
        <f t="shared" si="9"/>
        <v>18617</v>
      </c>
      <c r="P53" s="133">
        <f>SUM(D53:O53)</f>
        <v>321867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s="21" customFormat="1" ht="20.25" thickTop="1">
      <c r="A54" s="344" t="s">
        <v>254</v>
      </c>
      <c r="B54" s="345"/>
      <c r="C54" s="345"/>
      <c r="D54" s="111"/>
      <c r="E54" s="111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s="16" customFormat="1">
      <c r="A55" s="57" t="s">
        <v>12</v>
      </c>
      <c r="B55" s="102"/>
      <c r="C55" s="57" t="s">
        <v>166</v>
      </c>
      <c r="D55" s="120">
        <v>7003</v>
      </c>
      <c r="E55" s="120">
        <v>6452</v>
      </c>
      <c r="F55" s="107">
        <v>3847</v>
      </c>
      <c r="G55" s="107">
        <v>6675</v>
      </c>
      <c r="H55" s="107">
        <v>7005</v>
      </c>
      <c r="I55" s="107">
        <v>5669</v>
      </c>
      <c r="J55" s="107">
        <v>4331</v>
      </c>
      <c r="K55" s="121">
        <v>1930</v>
      </c>
      <c r="L55" s="121">
        <v>1932</v>
      </c>
      <c r="M55" s="107">
        <v>2163</v>
      </c>
      <c r="N55" s="107">
        <v>4657</v>
      </c>
      <c r="O55" s="107">
        <v>7659</v>
      </c>
      <c r="P55" s="109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s="16" customFormat="1">
      <c r="A56" s="102"/>
      <c r="B56" s="102"/>
      <c r="C56" s="57" t="s">
        <v>13</v>
      </c>
      <c r="D56" s="120">
        <v>126686</v>
      </c>
      <c r="E56" s="120">
        <v>104502</v>
      </c>
      <c r="F56" s="107">
        <v>60983</v>
      </c>
      <c r="G56" s="107">
        <v>105665</v>
      </c>
      <c r="H56" s="107">
        <f>H55*15.8+200</f>
        <v>110879</v>
      </c>
      <c r="I56" s="107">
        <f>I55*15.8+200</f>
        <v>89770.2</v>
      </c>
      <c r="J56" s="107">
        <f>J55*15.8+200</f>
        <v>68629.8</v>
      </c>
      <c r="K56" s="121">
        <v>31892</v>
      </c>
      <c r="L56" s="121">
        <v>32619</v>
      </c>
      <c r="M56" s="107">
        <v>37165</v>
      </c>
      <c r="N56" s="107">
        <v>80207</v>
      </c>
      <c r="O56" s="107">
        <v>134214</v>
      </c>
      <c r="P56" s="109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s="16" customFormat="1">
      <c r="A57" s="57" t="s">
        <v>14</v>
      </c>
      <c r="B57" s="102"/>
      <c r="C57" s="57" t="s">
        <v>166</v>
      </c>
      <c r="D57" s="120">
        <v>7501</v>
      </c>
      <c r="E57" s="120">
        <v>6954</v>
      </c>
      <c r="F57" s="107">
        <v>4307</v>
      </c>
      <c r="G57" s="107">
        <v>7426</v>
      </c>
      <c r="H57" s="107">
        <v>7960</v>
      </c>
      <c r="I57" s="107">
        <v>6519</v>
      </c>
      <c r="J57" s="107">
        <v>4852</v>
      </c>
      <c r="K57" s="121">
        <v>546</v>
      </c>
      <c r="L57" s="121">
        <v>593</v>
      </c>
      <c r="M57" s="107">
        <v>2325</v>
      </c>
      <c r="N57" s="107">
        <v>5373</v>
      </c>
      <c r="O57" s="107">
        <v>8455</v>
      </c>
      <c r="P57" s="109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s="16" customFormat="1">
      <c r="A58" s="102"/>
      <c r="B58" s="102"/>
      <c r="C58" s="57" t="s">
        <v>13</v>
      </c>
      <c r="D58" s="120">
        <v>135681</v>
      </c>
      <c r="E58" s="120">
        <v>112617</v>
      </c>
      <c r="F58" s="107">
        <v>68251</v>
      </c>
      <c r="G58" s="107">
        <v>117531</v>
      </c>
      <c r="H58" s="107">
        <f>H57*15.8+200</f>
        <v>125968</v>
      </c>
      <c r="I58" s="107">
        <f>I57*15.8+200</f>
        <v>103200.20000000001</v>
      </c>
      <c r="J58" s="107">
        <f>J57*15.8+200</f>
        <v>76861.600000000006</v>
      </c>
      <c r="K58" s="121">
        <v>9166</v>
      </c>
      <c r="L58" s="121">
        <v>10151</v>
      </c>
      <c r="M58" s="107">
        <v>39934</v>
      </c>
      <c r="N58" s="107">
        <v>92508</v>
      </c>
      <c r="O58" s="107">
        <v>148143</v>
      </c>
      <c r="P58" s="109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s="16" customFormat="1">
      <c r="A59" s="57" t="s">
        <v>158</v>
      </c>
      <c r="B59" s="102"/>
      <c r="C59" s="57" t="s">
        <v>166</v>
      </c>
      <c r="D59" s="120">
        <v>7374</v>
      </c>
      <c r="E59" s="120">
        <v>7152</v>
      </c>
      <c r="F59" s="107">
        <v>5435</v>
      </c>
      <c r="G59" s="107">
        <v>7029</v>
      </c>
      <c r="H59" s="107">
        <v>7348</v>
      </c>
      <c r="I59" s="107">
        <v>5797</v>
      </c>
      <c r="J59" s="107">
        <v>4606</v>
      </c>
      <c r="K59" s="121">
        <v>771</v>
      </c>
      <c r="L59" s="121">
        <v>35</v>
      </c>
      <c r="M59" s="107">
        <v>2602</v>
      </c>
      <c r="N59" s="107">
        <v>4822</v>
      </c>
      <c r="O59" s="107">
        <v>7402</v>
      </c>
      <c r="P59" s="109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s="16" customFormat="1">
      <c r="A60" s="102"/>
      <c r="B60" s="102"/>
      <c r="C60" s="57" t="s">
        <v>13</v>
      </c>
      <c r="D60" s="120">
        <v>133387</v>
      </c>
      <c r="E60" s="120">
        <v>115817</v>
      </c>
      <c r="F60" s="107">
        <v>86073</v>
      </c>
      <c r="G60" s="107">
        <v>111258</v>
      </c>
      <c r="H60" s="107">
        <f>H59*15.8+200</f>
        <v>116298.40000000001</v>
      </c>
      <c r="I60" s="107">
        <f>I59*15.8+200</f>
        <v>91792.6</v>
      </c>
      <c r="J60" s="107">
        <f>J59*15.8+200</f>
        <v>72974.8</v>
      </c>
      <c r="K60" s="121">
        <v>12860</v>
      </c>
      <c r="L60" s="121">
        <v>787</v>
      </c>
      <c r="M60" s="107">
        <v>44667</v>
      </c>
      <c r="N60" s="107">
        <v>83042</v>
      </c>
      <c r="O60" s="107">
        <v>130123</v>
      </c>
      <c r="P60" s="109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s="16" customFormat="1">
      <c r="A61" s="57" t="s">
        <v>15</v>
      </c>
      <c r="B61" s="102"/>
      <c r="C61" s="57" t="s">
        <v>166</v>
      </c>
      <c r="D61" s="120">
        <v>3925</v>
      </c>
      <c r="E61" s="120">
        <v>3606</v>
      </c>
      <c r="F61" s="107">
        <v>2312</v>
      </c>
      <c r="G61" s="107">
        <v>3763</v>
      </c>
      <c r="H61" s="107">
        <v>3831</v>
      </c>
      <c r="I61" s="107">
        <v>3037</v>
      </c>
      <c r="J61" s="107">
        <v>2382</v>
      </c>
      <c r="K61" s="121">
        <v>1163</v>
      </c>
      <c r="L61" s="121">
        <v>1047</v>
      </c>
      <c r="M61" s="107">
        <v>1768</v>
      </c>
      <c r="N61" s="107">
        <v>2772</v>
      </c>
      <c r="O61" s="107">
        <v>4052</v>
      </c>
      <c r="P61" s="109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s="16" customFormat="1">
      <c r="A62" s="102"/>
      <c r="B62" s="102"/>
      <c r="C62" s="57" t="s">
        <v>13</v>
      </c>
      <c r="D62" s="120">
        <v>71092</v>
      </c>
      <c r="E62" s="120">
        <v>58494</v>
      </c>
      <c r="F62" s="107">
        <v>36730</v>
      </c>
      <c r="G62" s="107">
        <v>59655</v>
      </c>
      <c r="H62" s="107">
        <v>60730</v>
      </c>
      <c r="I62" s="107">
        <v>48185</v>
      </c>
      <c r="J62" s="107">
        <v>37836</v>
      </c>
      <c r="K62" s="121">
        <v>19298</v>
      </c>
      <c r="L62" s="121">
        <v>17769</v>
      </c>
      <c r="M62" s="107">
        <v>30415</v>
      </c>
      <c r="N62" s="107">
        <v>47823</v>
      </c>
      <c r="O62" s="107">
        <v>71101</v>
      </c>
      <c r="P62" s="106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s="16" customFormat="1">
      <c r="A63" s="86"/>
      <c r="B63" s="86"/>
      <c r="C63" s="87" t="s">
        <v>227</v>
      </c>
      <c r="D63" s="97">
        <f t="shared" ref="D63:O64" si="10">SUM(D55,D57,D59,D61)</f>
        <v>25803</v>
      </c>
      <c r="E63" s="97">
        <f t="shared" si="10"/>
        <v>24164</v>
      </c>
      <c r="F63" s="97">
        <f t="shared" si="10"/>
        <v>15901</v>
      </c>
      <c r="G63" s="97">
        <f t="shared" si="10"/>
        <v>24893</v>
      </c>
      <c r="H63" s="97">
        <f t="shared" si="10"/>
        <v>26144</v>
      </c>
      <c r="I63" s="97">
        <f t="shared" si="10"/>
        <v>21022</v>
      </c>
      <c r="J63" s="97">
        <f t="shared" si="10"/>
        <v>16171</v>
      </c>
      <c r="K63" s="97">
        <f t="shared" si="10"/>
        <v>4410</v>
      </c>
      <c r="L63" s="97">
        <f t="shared" si="10"/>
        <v>3607</v>
      </c>
      <c r="M63" s="97">
        <f t="shared" si="10"/>
        <v>8858</v>
      </c>
      <c r="N63" s="97">
        <f t="shared" si="10"/>
        <v>17624</v>
      </c>
      <c r="O63" s="97">
        <f t="shared" si="10"/>
        <v>27568</v>
      </c>
      <c r="P63" s="133">
        <f>SUM(D63:O63)</f>
        <v>216165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s="44" customFormat="1" ht="20.25" thickBot="1">
      <c r="A64" s="89"/>
      <c r="B64" s="89"/>
      <c r="C64" s="90" t="s">
        <v>16</v>
      </c>
      <c r="D64" s="93">
        <f t="shared" si="10"/>
        <v>466846</v>
      </c>
      <c r="E64" s="93">
        <f t="shared" si="10"/>
        <v>391430</v>
      </c>
      <c r="F64" s="93">
        <f t="shared" si="10"/>
        <v>252037</v>
      </c>
      <c r="G64" s="93">
        <f t="shared" si="10"/>
        <v>394109</v>
      </c>
      <c r="H64" s="93">
        <f t="shared" si="10"/>
        <v>413875.4</v>
      </c>
      <c r="I64" s="93">
        <f t="shared" si="10"/>
        <v>332948</v>
      </c>
      <c r="J64" s="93">
        <f t="shared" si="10"/>
        <v>256302.2</v>
      </c>
      <c r="K64" s="93">
        <f t="shared" si="10"/>
        <v>73216</v>
      </c>
      <c r="L64" s="93">
        <f t="shared" si="10"/>
        <v>61326</v>
      </c>
      <c r="M64" s="93">
        <f t="shared" si="10"/>
        <v>152181</v>
      </c>
      <c r="N64" s="93">
        <f>SUM(N56,N58,N60,N62)</f>
        <v>303580</v>
      </c>
      <c r="O64" s="93">
        <f>SUM(O56,O58,O60,O62)</f>
        <v>483581</v>
      </c>
      <c r="P64" s="147">
        <f>SUM(D64:O64)</f>
        <v>3581431.6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</row>
    <row r="65" spans="1:16" ht="17.25" thickTop="1">
      <c r="A65" s="149" t="s">
        <v>255</v>
      </c>
      <c r="B65" s="150"/>
      <c r="C65" s="57" t="s">
        <v>168</v>
      </c>
      <c r="D65" s="119"/>
      <c r="E65" s="76">
        <v>168.93</v>
      </c>
      <c r="F65" s="119">
        <v>340.53</v>
      </c>
      <c r="G65" s="118">
        <v>229.69</v>
      </c>
      <c r="H65" s="118">
        <v>179.22</v>
      </c>
      <c r="I65" s="118">
        <v>264.79000000000002</v>
      </c>
      <c r="J65" s="118">
        <v>303.2</v>
      </c>
      <c r="K65" s="118">
        <v>259.39999999999998</v>
      </c>
      <c r="L65" s="118">
        <v>214.02</v>
      </c>
      <c r="M65" s="118">
        <v>257.7</v>
      </c>
      <c r="N65" s="118">
        <v>167.68</v>
      </c>
      <c r="O65" s="118">
        <v>248.04</v>
      </c>
      <c r="P65" s="117"/>
    </row>
    <row r="66" spans="1:16" ht="16.5">
      <c r="A66" s="102"/>
      <c r="B66" s="102"/>
      <c r="C66" s="57" t="s">
        <v>13</v>
      </c>
      <c r="D66" s="106"/>
      <c r="E66" s="66">
        <v>2500</v>
      </c>
      <c r="F66" s="66">
        <v>4869</v>
      </c>
      <c r="G66" s="108">
        <v>3054</v>
      </c>
      <c r="H66" s="108">
        <v>2365</v>
      </c>
      <c r="I66" s="108">
        <v>3574</v>
      </c>
      <c r="J66" s="108">
        <v>4429</v>
      </c>
      <c r="K66" s="108">
        <v>3838</v>
      </c>
      <c r="L66" s="108">
        <v>3338</v>
      </c>
      <c r="M66" s="108">
        <v>4020</v>
      </c>
      <c r="N66" s="108">
        <v>2800</v>
      </c>
      <c r="O66" s="108">
        <v>4125</v>
      </c>
      <c r="P66" s="117"/>
    </row>
    <row r="67" spans="1:16" ht="16.5">
      <c r="A67" s="86"/>
      <c r="B67" s="86"/>
      <c r="C67" s="87" t="s">
        <v>252</v>
      </c>
      <c r="D67" s="134"/>
      <c r="E67" s="96">
        <v>168.93</v>
      </c>
      <c r="F67" s="134">
        <v>340.53</v>
      </c>
      <c r="G67" s="95">
        <v>229.69</v>
      </c>
      <c r="H67" s="95">
        <v>229.69</v>
      </c>
      <c r="I67" s="95">
        <v>229.69</v>
      </c>
      <c r="J67" s="95">
        <v>229.69</v>
      </c>
      <c r="K67" s="95">
        <v>259.39999999999998</v>
      </c>
      <c r="L67" s="95">
        <v>214.02</v>
      </c>
      <c r="M67" s="95">
        <v>257.7</v>
      </c>
      <c r="N67" s="95">
        <v>167.68</v>
      </c>
      <c r="O67" s="95">
        <v>248.04</v>
      </c>
      <c r="P67" s="134">
        <f>SUM(E67:O67)</f>
        <v>2575.0599999999995</v>
      </c>
    </row>
    <row r="68" spans="1:16" ht="16.5">
      <c r="A68" s="86"/>
      <c r="B68" s="86"/>
      <c r="C68" s="148" t="s">
        <v>16</v>
      </c>
      <c r="D68" s="133"/>
      <c r="E68" s="97">
        <v>2500</v>
      </c>
      <c r="F68" s="97">
        <v>4869</v>
      </c>
      <c r="G68" s="88">
        <v>3054</v>
      </c>
      <c r="H68" s="88">
        <v>3054</v>
      </c>
      <c r="I68" s="88">
        <v>3054</v>
      </c>
      <c r="J68" s="88">
        <v>3054</v>
      </c>
      <c r="K68" s="88">
        <v>3838</v>
      </c>
      <c r="L68" s="88">
        <v>3338</v>
      </c>
      <c r="M68" s="88">
        <v>4020</v>
      </c>
      <c r="N68" s="88">
        <v>2800</v>
      </c>
      <c r="O68" s="88">
        <v>4125</v>
      </c>
      <c r="P68" s="134">
        <f>SUM(E68:O68)</f>
        <v>37706</v>
      </c>
    </row>
    <row r="69" spans="1:16">
      <c r="K69" s="24"/>
      <c r="L69" s="24"/>
      <c r="M69" s="24"/>
      <c r="N69" s="24"/>
      <c r="O69" s="24"/>
    </row>
    <row r="70" spans="1:16">
      <c r="K70" s="24"/>
      <c r="L70" s="24"/>
      <c r="M70" s="24"/>
      <c r="N70" s="24"/>
      <c r="O70" s="24"/>
    </row>
    <row r="71" spans="1:16">
      <c r="K71" s="24"/>
      <c r="L71" s="24"/>
      <c r="M71" s="24"/>
      <c r="N71" s="24"/>
      <c r="O71" s="24"/>
    </row>
    <row r="72" spans="1:16">
      <c r="K72" s="24"/>
      <c r="L72" s="24"/>
      <c r="M72" s="24"/>
      <c r="N72" s="24"/>
      <c r="O72" s="24"/>
    </row>
    <row r="73" spans="1:16">
      <c r="K73" s="24"/>
      <c r="L73" s="24"/>
      <c r="M73" s="24"/>
      <c r="N73" s="24"/>
      <c r="O73" s="24"/>
    </row>
    <row r="74" spans="1:16">
      <c r="K74" s="24"/>
      <c r="L74" s="24"/>
      <c r="M74" s="24"/>
      <c r="N74" s="24"/>
      <c r="O74" s="24"/>
    </row>
    <row r="75" spans="1:16">
      <c r="K75" s="24"/>
      <c r="L75" s="24"/>
      <c r="M75" s="24"/>
      <c r="N75" s="24"/>
      <c r="O75" s="24"/>
    </row>
    <row r="76" spans="1:16">
      <c r="K76" s="24"/>
      <c r="L76" s="24"/>
      <c r="M76" s="24"/>
      <c r="N76" s="24"/>
      <c r="O76" s="24"/>
    </row>
    <row r="77" spans="1:16">
      <c r="K77" s="24"/>
      <c r="L77" s="24"/>
      <c r="M77" s="24"/>
      <c r="N77" s="24"/>
      <c r="O77" s="24"/>
    </row>
    <row r="78" spans="1:16">
      <c r="K78" s="24"/>
      <c r="L78" s="24"/>
      <c r="M78" s="24"/>
      <c r="N78" s="24"/>
      <c r="O78" s="24"/>
    </row>
  </sheetData>
  <mergeCells count="5">
    <mergeCell ref="A28:C28"/>
    <mergeCell ref="A47:C47"/>
    <mergeCell ref="A54:C54"/>
    <mergeCell ref="A1:C1"/>
    <mergeCell ref="A2:C2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G17:G21 H16:K21 F17:F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140"/>
  <sheetViews>
    <sheetView zoomScaleNormal="10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P46" sqref="P46"/>
    </sheetView>
  </sheetViews>
  <sheetFormatPr defaultRowHeight="16.5"/>
  <cols>
    <col min="1" max="1" width="13.875" style="1" customWidth="1"/>
    <col min="2" max="2" width="18.875" style="1" customWidth="1"/>
    <col min="3" max="3" width="24.5" style="1" customWidth="1"/>
    <col min="4" max="4" width="11.75" style="2" bestFit="1" customWidth="1"/>
    <col min="5" max="10" width="11" style="2" bestFit="1" customWidth="1"/>
    <col min="11" max="11" width="11" style="1" bestFit="1" customWidth="1"/>
    <col min="12" max="14" width="11" bestFit="1" customWidth="1"/>
    <col min="15" max="15" width="10.875" bestFit="1" customWidth="1"/>
    <col min="16" max="16" width="12.5" bestFit="1" customWidth="1"/>
    <col min="17" max="17" width="14" bestFit="1" customWidth="1"/>
  </cols>
  <sheetData>
    <row r="1" spans="1:16" s="3" customFormat="1" ht="27" customHeight="1">
      <c r="A1" s="349" t="s">
        <v>338</v>
      </c>
      <c r="B1" s="350"/>
      <c r="C1" s="350"/>
      <c r="D1" s="351"/>
      <c r="E1" s="351"/>
      <c r="F1" s="351"/>
      <c r="G1" s="351"/>
      <c r="H1" s="351"/>
      <c r="I1" s="351"/>
      <c r="J1" s="351"/>
      <c r="K1" s="351"/>
      <c r="L1" s="351"/>
      <c r="M1" s="36"/>
      <c r="N1" s="36"/>
      <c r="O1" s="36"/>
      <c r="P1" s="36"/>
    </row>
    <row r="2" spans="1:16">
      <c r="A2" s="354" t="s">
        <v>240</v>
      </c>
      <c r="B2" s="333"/>
      <c r="C2" s="333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4" customFormat="1" ht="19.5">
      <c r="A3" s="83" t="s">
        <v>17</v>
      </c>
      <c r="B3" s="83" t="s">
        <v>18</v>
      </c>
      <c r="C3" s="129" t="s">
        <v>1</v>
      </c>
      <c r="D3" s="38" t="s">
        <v>22</v>
      </c>
      <c r="E3" s="38" t="s">
        <v>23</v>
      </c>
      <c r="F3" s="38" t="s">
        <v>24</v>
      </c>
      <c r="G3" s="38" t="s">
        <v>25</v>
      </c>
      <c r="H3" s="38" t="s">
        <v>26</v>
      </c>
      <c r="I3" s="38" t="s">
        <v>27</v>
      </c>
      <c r="J3" s="38" t="s">
        <v>28</v>
      </c>
      <c r="K3" s="38" t="s">
        <v>29</v>
      </c>
      <c r="L3" s="38" t="s">
        <v>30</v>
      </c>
      <c r="M3" s="38" t="s">
        <v>31</v>
      </c>
      <c r="N3" s="38" t="s">
        <v>32</v>
      </c>
      <c r="O3" s="38" t="s">
        <v>33</v>
      </c>
      <c r="P3" s="187" t="s">
        <v>319</v>
      </c>
    </row>
    <row r="4" spans="1:16" s="5" customFormat="1" ht="19.5">
      <c r="A4" s="32" t="s">
        <v>0</v>
      </c>
      <c r="B4" s="33" t="s">
        <v>34</v>
      </c>
      <c r="C4" s="31" t="s">
        <v>35</v>
      </c>
      <c r="D4" s="61">
        <v>269800</v>
      </c>
      <c r="E4" s="61">
        <v>198000</v>
      </c>
      <c r="F4" s="62">
        <v>140600</v>
      </c>
      <c r="G4" s="62">
        <v>262800</v>
      </c>
      <c r="H4" s="62">
        <v>243200</v>
      </c>
      <c r="I4" s="62">
        <v>321000</v>
      </c>
      <c r="J4" s="62">
        <v>318800</v>
      </c>
      <c r="K4" s="62">
        <v>395800</v>
      </c>
      <c r="L4" s="62">
        <v>382600</v>
      </c>
      <c r="M4" s="62">
        <v>373800</v>
      </c>
      <c r="N4" s="62">
        <v>116400</v>
      </c>
      <c r="O4" s="62">
        <v>0</v>
      </c>
      <c r="P4" s="63"/>
    </row>
    <row r="5" spans="1:16" s="5" customFormat="1" ht="19.5">
      <c r="A5" s="39"/>
      <c r="B5" s="37"/>
      <c r="C5" s="31" t="s">
        <v>36</v>
      </c>
      <c r="D5" s="61"/>
      <c r="E5" s="61"/>
      <c r="F5" s="62"/>
      <c r="G5" s="62"/>
      <c r="H5" s="62"/>
      <c r="I5" s="62"/>
      <c r="J5" s="62"/>
      <c r="K5" s="62"/>
      <c r="L5" s="62"/>
      <c r="M5" s="62"/>
      <c r="N5" s="62">
        <v>223200</v>
      </c>
      <c r="O5" s="62">
        <v>253000</v>
      </c>
      <c r="P5" s="63"/>
    </row>
    <row r="6" spans="1:16" s="5" customFormat="1" ht="19.5">
      <c r="A6" s="36"/>
      <c r="B6" s="31" t="s">
        <v>37</v>
      </c>
      <c r="C6" s="31" t="s">
        <v>38</v>
      </c>
      <c r="D6" s="61">
        <v>38400</v>
      </c>
      <c r="E6" s="61">
        <v>26400</v>
      </c>
      <c r="F6" s="62">
        <v>18800</v>
      </c>
      <c r="G6" s="62">
        <v>40000</v>
      </c>
      <c r="H6" s="62">
        <v>30600</v>
      </c>
      <c r="I6" s="62">
        <v>30200</v>
      </c>
      <c r="J6" s="62">
        <v>52600</v>
      </c>
      <c r="K6" s="62">
        <v>45600</v>
      </c>
      <c r="L6" s="62">
        <v>44200</v>
      </c>
      <c r="M6" s="62">
        <v>53200</v>
      </c>
      <c r="N6" s="62">
        <v>40800</v>
      </c>
      <c r="O6" s="62">
        <v>33000</v>
      </c>
      <c r="P6" s="63"/>
    </row>
    <row r="7" spans="1:16" s="5" customFormat="1" ht="19.5">
      <c r="A7" s="36"/>
      <c r="B7" s="40"/>
      <c r="C7" s="31" t="s">
        <v>39</v>
      </c>
      <c r="D7" s="61">
        <v>163800</v>
      </c>
      <c r="E7" s="61">
        <v>133200</v>
      </c>
      <c r="F7" s="62">
        <v>135800</v>
      </c>
      <c r="G7" s="62">
        <v>162000</v>
      </c>
      <c r="H7" s="62">
        <v>152200</v>
      </c>
      <c r="I7" s="62">
        <v>170400</v>
      </c>
      <c r="J7" s="62">
        <v>187000</v>
      </c>
      <c r="K7" s="62">
        <v>170600</v>
      </c>
      <c r="L7" s="62">
        <v>161800</v>
      </c>
      <c r="M7" s="62">
        <v>178400</v>
      </c>
      <c r="N7" s="62">
        <v>158600</v>
      </c>
      <c r="O7" s="62">
        <v>142800</v>
      </c>
      <c r="P7" s="63"/>
    </row>
    <row r="8" spans="1:16" s="5" customFormat="1" ht="19.5">
      <c r="A8" s="36"/>
      <c r="B8" s="40"/>
      <c r="C8" s="31" t="s">
        <v>40</v>
      </c>
      <c r="D8" s="61">
        <f>SUM(D4:D7)</f>
        <v>472000</v>
      </c>
      <c r="E8" s="61">
        <f t="shared" ref="E8:O8" si="0">SUM(E4:E7)</f>
        <v>357600</v>
      </c>
      <c r="F8" s="61">
        <f t="shared" si="0"/>
        <v>295200</v>
      </c>
      <c r="G8" s="61">
        <f t="shared" si="0"/>
        <v>464800</v>
      </c>
      <c r="H8" s="61">
        <f t="shared" si="0"/>
        <v>426000</v>
      </c>
      <c r="I8" s="61">
        <f t="shared" si="0"/>
        <v>521600</v>
      </c>
      <c r="J8" s="61">
        <f t="shared" si="0"/>
        <v>558400</v>
      </c>
      <c r="K8" s="61">
        <f t="shared" si="0"/>
        <v>612000</v>
      </c>
      <c r="L8" s="61">
        <f t="shared" si="0"/>
        <v>588600</v>
      </c>
      <c r="M8" s="61">
        <f t="shared" si="0"/>
        <v>605400</v>
      </c>
      <c r="N8" s="61">
        <f t="shared" si="0"/>
        <v>539000</v>
      </c>
      <c r="O8" s="61">
        <f t="shared" si="0"/>
        <v>428800</v>
      </c>
      <c r="P8" s="61">
        <f>SUM(D8:O8)</f>
        <v>5869400</v>
      </c>
    </row>
    <row r="9" spans="1:16" s="5" customFormat="1" ht="19.5">
      <c r="A9" s="36"/>
      <c r="B9" s="40"/>
      <c r="C9" s="31" t="s">
        <v>41</v>
      </c>
      <c r="D9" s="61">
        <v>-21800</v>
      </c>
      <c r="E9" s="61">
        <v>42000</v>
      </c>
      <c r="F9" s="61">
        <v>-118222</v>
      </c>
      <c r="G9" s="61">
        <v>1600</v>
      </c>
      <c r="H9" s="61">
        <v>-100800</v>
      </c>
      <c r="I9" s="61">
        <v>-7400</v>
      </c>
      <c r="J9" s="61">
        <v>-124200</v>
      </c>
      <c r="K9" s="62">
        <v>-90000</v>
      </c>
      <c r="L9" s="65">
        <v>4000</v>
      </c>
      <c r="M9" s="62">
        <v>-97400</v>
      </c>
      <c r="N9" s="62">
        <v>-15200</v>
      </c>
      <c r="O9" s="62">
        <v>-40200</v>
      </c>
      <c r="P9" s="61">
        <f>SUM(D9:O9)</f>
        <v>-567622</v>
      </c>
    </row>
    <row r="10" spans="1:16" s="5" customFormat="1" ht="19.5">
      <c r="A10" s="36"/>
      <c r="B10" s="36"/>
      <c r="C10" s="31" t="s">
        <v>42</v>
      </c>
      <c r="D10" s="61">
        <v>1362631</v>
      </c>
      <c r="E10" s="61">
        <v>1086839</v>
      </c>
      <c r="F10" s="62">
        <v>907123</v>
      </c>
      <c r="G10" s="62">
        <v>1342812</v>
      </c>
      <c r="H10" s="62">
        <v>1256174</v>
      </c>
      <c r="I10" s="62">
        <v>1510450</v>
      </c>
      <c r="J10" s="62">
        <v>1696961</v>
      </c>
      <c r="K10" s="62">
        <v>1922425</v>
      </c>
      <c r="L10" s="62">
        <v>1885126</v>
      </c>
      <c r="M10" s="62">
        <v>1930489</v>
      </c>
      <c r="N10" s="62">
        <v>1485604</v>
      </c>
      <c r="O10" s="62">
        <v>1161815</v>
      </c>
      <c r="P10" s="61">
        <f>SUM(D10:O10)</f>
        <v>17548449</v>
      </c>
    </row>
    <row r="11" spans="1:16" s="5" customFormat="1" ht="19.5">
      <c r="A11" s="36"/>
      <c r="B11" s="40"/>
      <c r="C11" s="31" t="s">
        <v>43</v>
      </c>
      <c r="D11" s="61">
        <v>0</v>
      </c>
      <c r="E11" s="61">
        <v>0</v>
      </c>
      <c r="F11" s="61"/>
      <c r="G11" s="61"/>
      <c r="H11" s="61"/>
      <c r="I11" s="61"/>
      <c r="J11" s="61"/>
      <c r="K11" s="62"/>
      <c r="L11" s="62"/>
      <c r="M11" s="62"/>
      <c r="N11" s="62"/>
      <c r="O11" s="62"/>
      <c r="P11" s="63"/>
    </row>
    <row r="12" spans="1:16" s="5" customFormat="1" ht="19.5">
      <c r="A12" s="130" t="s">
        <v>2</v>
      </c>
      <c r="B12" s="130" t="s">
        <v>44</v>
      </c>
      <c r="C12" s="130" t="s">
        <v>35</v>
      </c>
      <c r="D12" s="68">
        <v>0</v>
      </c>
      <c r="E12" s="68">
        <v>0</v>
      </c>
      <c r="F12" s="69">
        <v>0</v>
      </c>
      <c r="G12" s="69"/>
      <c r="H12" s="69"/>
      <c r="I12" s="69"/>
      <c r="J12" s="69">
        <v>165469</v>
      </c>
      <c r="K12" s="69">
        <v>218400</v>
      </c>
      <c r="L12" s="69">
        <v>210800</v>
      </c>
      <c r="M12" s="69">
        <v>226800</v>
      </c>
      <c r="N12" s="69">
        <v>34400</v>
      </c>
      <c r="O12" s="69">
        <v>0</v>
      </c>
      <c r="P12" s="63"/>
    </row>
    <row r="13" spans="1:16" s="5" customFormat="1" ht="19.5">
      <c r="A13" s="131"/>
      <c r="B13" s="130" t="s">
        <v>45</v>
      </c>
      <c r="C13" s="130" t="s">
        <v>36</v>
      </c>
      <c r="D13" s="68">
        <v>418000</v>
      </c>
      <c r="E13" s="68">
        <v>324800</v>
      </c>
      <c r="F13" s="69">
        <v>213200</v>
      </c>
      <c r="G13" s="69">
        <v>423600</v>
      </c>
      <c r="H13" s="69">
        <v>399600</v>
      </c>
      <c r="I13" s="69">
        <v>484800</v>
      </c>
      <c r="J13" s="69">
        <v>284114</v>
      </c>
      <c r="K13" s="69">
        <v>267600</v>
      </c>
      <c r="L13" s="69">
        <v>255600</v>
      </c>
      <c r="M13" s="69">
        <v>284000</v>
      </c>
      <c r="N13" s="69">
        <v>459600</v>
      </c>
      <c r="O13" s="69">
        <v>404400</v>
      </c>
      <c r="P13" s="63"/>
    </row>
    <row r="14" spans="1:16" s="5" customFormat="1" ht="19.5">
      <c r="A14" s="131"/>
      <c r="B14" s="131"/>
      <c r="C14" s="130" t="s">
        <v>38</v>
      </c>
      <c r="D14" s="68">
        <v>70000</v>
      </c>
      <c r="E14" s="68">
        <v>51600</v>
      </c>
      <c r="F14" s="69">
        <v>33600</v>
      </c>
      <c r="G14" s="69">
        <v>71200</v>
      </c>
      <c r="H14" s="69">
        <v>56800</v>
      </c>
      <c r="I14" s="69">
        <v>52800</v>
      </c>
      <c r="J14" s="69">
        <v>86667</v>
      </c>
      <c r="K14" s="69">
        <v>66400</v>
      </c>
      <c r="L14" s="69">
        <v>65600</v>
      </c>
      <c r="M14" s="69">
        <v>89600</v>
      </c>
      <c r="N14" s="69">
        <v>74800</v>
      </c>
      <c r="O14" s="69">
        <v>60000</v>
      </c>
      <c r="P14" s="63"/>
    </row>
    <row r="15" spans="1:16" s="5" customFormat="1" ht="19.5">
      <c r="A15" s="131"/>
      <c r="B15" s="131"/>
      <c r="C15" s="130" t="s">
        <v>39</v>
      </c>
      <c r="D15" s="68">
        <v>311600</v>
      </c>
      <c r="E15" s="68">
        <v>268800</v>
      </c>
      <c r="F15" s="69">
        <v>249600</v>
      </c>
      <c r="G15" s="69">
        <v>312400</v>
      </c>
      <c r="H15" s="69">
        <v>302400</v>
      </c>
      <c r="I15" s="69">
        <v>342000</v>
      </c>
      <c r="J15" s="69">
        <v>323456</v>
      </c>
      <c r="K15" s="69">
        <v>337200</v>
      </c>
      <c r="L15" s="69">
        <v>302800</v>
      </c>
      <c r="M15" s="69">
        <v>381600</v>
      </c>
      <c r="N15" s="69">
        <v>314000</v>
      </c>
      <c r="O15" s="69">
        <v>284400</v>
      </c>
      <c r="P15" s="63"/>
    </row>
    <row r="16" spans="1:16" s="5" customFormat="1" ht="19.5">
      <c r="A16" s="131"/>
      <c r="B16" s="131"/>
      <c r="C16" s="130" t="s">
        <v>40</v>
      </c>
      <c r="D16" s="68">
        <f>SUM(D12:D15)</f>
        <v>799600</v>
      </c>
      <c r="E16" s="68">
        <f t="shared" ref="E16:O16" si="1">SUM(E12:E15)</f>
        <v>645200</v>
      </c>
      <c r="F16" s="68">
        <f t="shared" si="1"/>
        <v>496400</v>
      </c>
      <c r="G16" s="68">
        <f t="shared" si="1"/>
        <v>807200</v>
      </c>
      <c r="H16" s="68">
        <f t="shared" si="1"/>
        <v>758800</v>
      </c>
      <c r="I16" s="68">
        <f t="shared" si="1"/>
        <v>879600</v>
      </c>
      <c r="J16" s="68">
        <f t="shared" si="1"/>
        <v>859706</v>
      </c>
      <c r="K16" s="68">
        <f t="shared" si="1"/>
        <v>889600</v>
      </c>
      <c r="L16" s="68">
        <f t="shared" si="1"/>
        <v>834800</v>
      </c>
      <c r="M16" s="68">
        <f t="shared" si="1"/>
        <v>982000</v>
      </c>
      <c r="N16" s="68">
        <f t="shared" si="1"/>
        <v>882800</v>
      </c>
      <c r="O16" s="68">
        <f t="shared" si="1"/>
        <v>748800</v>
      </c>
      <c r="P16" s="68">
        <f>SUM(D16:O16)</f>
        <v>9584506</v>
      </c>
    </row>
    <row r="17" spans="1:17" s="5" customFormat="1" ht="19.5">
      <c r="A17" s="131"/>
      <c r="B17" s="131"/>
      <c r="C17" s="130" t="s">
        <v>41</v>
      </c>
      <c r="D17" s="68">
        <v>-400</v>
      </c>
      <c r="E17" s="68">
        <v>108000</v>
      </c>
      <c r="F17" s="68">
        <v>-136400</v>
      </c>
      <c r="G17" s="68">
        <v>241823</v>
      </c>
      <c r="H17" s="68">
        <v>-56800</v>
      </c>
      <c r="I17" s="68">
        <v>55200</v>
      </c>
      <c r="J17" s="68">
        <v>-205094</v>
      </c>
      <c r="K17" s="69">
        <v>36000</v>
      </c>
      <c r="L17" s="78">
        <v>136400</v>
      </c>
      <c r="M17" s="69">
        <v>-23600</v>
      </c>
      <c r="N17" s="69">
        <v>6800</v>
      </c>
      <c r="O17" s="69">
        <v>-22000</v>
      </c>
      <c r="P17" s="68">
        <f>SUM(D17:O17)</f>
        <v>139929</v>
      </c>
    </row>
    <row r="18" spans="1:17" s="5" customFormat="1" ht="19.5">
      <c r="A18" s="131"/>
      <c r="B18" s="131"/>
      <c r="C18" s="130" t="s">
        <v>42</v>
      </c>
      <c r="D18" s="68">
        <v>1916253</v>
      </c>
      <c r="E18" s="68">
        <v>1595159</v>
      </c>
      <c r="F18" s="69">
        <v>1256987</v>
      </c>
      <c r="G18" s="69">
        <v>1933514</v>
      </c>
      <c r="H18" s="69">
        <v>1836015</v>
      </c>
      <c r="I18" s="69">
        <v>2098721</v>
      </c>
      <c r="J18" s="69">
        <v>2434956</v>
      </c>
      <c r="K18" s="69">
        <v>2639320</v>
      </c>
      <c r="L18" s="78">
        <v>2529537</v>
      </c>
      <c r="M18" s="69">
        <v>2840735</v>
      </c>
      <c r="N18" s="69">
        <v>2189630</v>
      </c>
      <c r="O18" s="69">
        <v>1828510</v>
      </c>
      <c r="P18" s="68">
        <f>SUM(D18:O18)</f>
        <v>25099337</v>
      </c>
    </row>
    <row r="19" spans="1:17" s="5" customFormat="1" ht="19.5">
      <c r="A19" s="131"/>
      <c r="B19" s="131"/>
      <c r="C19" s="130" t="s">
        <v>43</v>
      </c>
      <c r="D19" s="68">
        <v>0</v>
      </c>
      <c r="E19" s="68">
        <v>0</v>
      </c>
      <c r="F19" s="68">
        <v>0</v>
      </c>
      <c r="G19" s="68"/>
      <c r="H19" s="68"/>
      <c r="I19" s="68"/>
      <c r="J19" s="68"/>
      <c r="K19" s="69"/>
      <c r="L19" s="78"/>
      <c r="M19" s="69"/>
      <c r="N19" s="69"/>
      <c r="O19" s="69"/>
      <c r="P19" s="63"/>
    </row>
    <row r="20" spans="1:17" s="5" customFormat="1" ht="19.5">
      <c r="A20" s="31" t="s">
        <v>3</v>
      </c>
      <c r="B20" s="31" t="s">
        <v>46</v>
      </c>
      <c r="C20" s="31" t="s">
        <v>35</v>
      </c>
      <c r="D20" s="61">
        <v>294400</v>
      </c>
      <c r="E20" s="61">
        <v>236800</v>
      </c>
      <c r="F20" s="62">
        <v>163400</v>
      </c>
      <c r="G20" s="62">
        <v>305200</v>
      </c>
      <c r="H20" s="62">
        <v>288000</v>
      </c>
      <c r="I20" s="62">
        <v>345600</v>
      </c>
      <c r="J20" s="62">
        <v>351200</v>
      </c>
      <c r="K20" s="62">
        <v>377800</v>
      </c>
      <c r="L20" s="62">
        <v>375200</v>
      </c>
      <c r="M20" s="62">
        <v>386000</v>
      </c>
      <c r="N20" s="62">
        <v>121000</v>
      </c>
      <c r="O20" s="62">
        <v>0</v>
      </c>
      <c r="P20" s="63"/>
      <c r="Q20" s="23"/>
    </row>
    <row r="21" spans="1:17" s="5" customFormat="1" ht="19.5">
      <c r="A21" s="36"/>
      <c r="B21" s="36"/>
      <c r="C21" s="31" t="s">
        <v>36</v>
      </c>
      <c r="D21" s="61"/>
      <c r="E21" s="61"/>
      <c r="F21" s="62"/>
      <c r="G21" s="62"/>
      <c r="H21" s="62"/>
      <c r="I21" s="62"/>
      <c r="J21" s="62"/>
      <c r="K21" s="62"/>
      <c r="L21" s="62"/>
      <c r="M21" s="62"/>
      <c r="N21" s="62">
        <v>231000</v>
      </c>
      <c r="O21" s="62">
        <v>285800</v>
      </c>
      <c r="P21" s="63"/>
      <c r="Q21" s="23"/>
    </row>
    <row r="22" spans="1:17" s="5" customFormat="1" ht="19.5">
      <c r="A22" s="36"/>
      <c r="B22" s="31" t="s">
        <v>47</v>
      </c>
      <c r="C22" s="31" t="s">
        <v>38</v>
      </c>
      <c r="D22" s="61">
        <v>50000</v>
      </c>
      <c r="E22" s="61">
        <v>35000</v>
      </c>
      <c r="F22" s="62">
        <v>25600</v>
      </c>
      <c r="G22" s="62">
        <v>52000</v>
      </c>
      <c r="H22" s="62">
        <v>41400</v>
      </c>
      <c r="I22" s="62">
        <v>36200</v>
      </c>
      <c r="J22" s="62">
        <v>64000</v>
      </c>
      <c r="K22" s="62">
        <v>48200</v>
      </c>
      <c r="L22" s="62">
        <v>47400</v>
      </c>
      <c r="M22" s="62">
        <v>56200</v>
      </c>
      <c r="N22" s="62">
        <v>43000</v>
      </c>
      <c r="O22" s="62">
        <v>40600</v>
      </c>
      <c r="P22" s="63"/>
      <c r="Q22" s="23"/>
    </row>
    <row r="23" spans="1:17">
      <c r="A23" s="36"/>
      <c r="B23" s="40"/>
      <c r="C23" s="31" t="s">
        <v>39</v>
      </c>
      <c r="D23" s="61">
        <v>229600</v>
      </c>
      <c r="E23" s="61">
        <v>194000</v>
      </c>
      <c r="F23" s="62">
        <v>186800</v>
      </c>
      <c r="G23" s="62">
        <v>235800</v>
      </c>
      <c r="H23" s="62">
        <v>227600</v>
      </c>
      <c r="I23" s="62">
        <v>250600</v>
      </c>
      <c r="J23" s="62">
        <v>280200</v>
      </c>
      <c r="K23" s="62">
        <v>235800</v>
      </c>
      <c r="L23" s="62">
        <v>225400</v>
      </c>
      <c r="M23" s="62">
        <v>282400</v>
      </c>
      <c r="N23" s="62">
        <v>224400</v>
      </c>
      <c r="O23" s="62">
        <v>205400</v>
      </c>
      <c r="P23" s="63"/>
    </row>
    <row r="24" spans="1:17" s="5" customFormat="1" ht="19.5">
      <c r="A24" s="36"/>
      <c r="B24" s="40"/>
      <c r="C24" s="31" t="s">
        <v>40</v>
      </c>
      <c r="D24" s="61">
        <f>SUM(D20:D23)</f>
        <v>574000</v>
      </c>
      <c r="E24" s="61">
        <f t="shared" ref="E24:O24" si="2">SUM(E20:E23)</f>
        <v>465800</v>
      </c>
      <c r="F24" s="61">
        <f t="shared" si="2"/>
        <v>375800</v>
      </c>
      <c r="G24" s="61">
        <f t="shared" si="2"/>
        <v>593000</v>
      </c>
      <c r="H24" s="61">
        <f t="shared" si="2"/>
        <v>557000</v>
      </c>
      <c r="I24" s="61">
        <f t="shared" si="2"/>
        <v>632400</v>
      </c>
      <c r="J24" s="61">
        <f t="shared" si="2"/>
        <v>695400</v>
      </c>
      <c r="K24" s="61">
        <f t="shared" si="2"/>
        <v>661800</v>
      </c>
      <c r="L24" s="61">
        <f t="shared" si="2"/>
        <v>648000</v>
      </c>
      <c r="M24" s="61">
        <f t="shared" si="2"/>
        <v>724600</v>
      </c>
      <c r="N24" s="61">
        <f t="shared" si="2"/>
        <v>619400</v>
      </c>
      <c r="O24" s="61">
        <f t="shared" si="2"/>
        <v>531800</v>
      </c>
      <c r="P24" s="61">
        <f>SUM(D24:O24)</f>
        <v>7079000</v>
      </c>
    </row>
    <row r="25" spans="1:17" s="5" customFormat="1" ht="19.5">
      <c r="A25" s="36"/>
      <c r="B25" s="40"/>
      <c r="C25" s="31" t="s">
        <v>41</v>
      </c>
      <c r="D25" s="61">
        <v>14400</v>
      </c>
      <c r="E25" s="61">
        <v>96400</v>
      </c>
      <c r="F25" s="61">
        <v>-99600</v>
      </c>
      <c r="G25" s="61">
        <v>75400</v>
      </c>
      <c r="H25" s="61">
        <v>-6800</v>
      </c>
      <c r="I25" s="61">
        <v>55600</v>
      </c>
      <c r="J25" s="61">
        <v>-30800</v>
      </c>
      <c r="K25" s="62">
        <v>-79400</v>
      </c>
      <c r="L25" s="62">
        <v>20000</v>
      </c>
      <c r="M25" s="62">
        <v>-47000</v>
      </c>
      <c r="N25" s="62">
        <v>6000</v>
      </c>
      <c r="O25" s="62">
        <v>-19800</v>
      </c>
      <c r="P25" s="61">
        <f>SUM(D25:O25)</f>
        <v>-15600</v>
      </c>
    </row>
    <row r="26" spans="1:17" s="5" customFormat="1" ht="19.5">
      <c r="A26" s="36"/>
      <c r="B26" s="36"/>
      <c r="C26" s="31" t="s">
        <v>42</v>
      </c>
      <c r="D26" s="61">
        <v>1517023</v>
      </c>
      <c r="E26" s="61">
        <v>1272308</v>
      </c>
      <c r="F26" s="62">
        <v>1030623</v>
      </c>
      <c r="G26" s="62">
        <v>1563121</v>
      </c>
      <c r="H26" s="62">
        <v>1481238</v>
      </c>
      <c r="I26" s="62">
        <v>1670704</v>
      </c>
      <c r="J26" s="62">
        <v>1914796</v>
      </c>
      <c r="K26" s="62">
        <v>1926910</v>
      </c>
      <c r="L26" s="62">
        <v>1902655</v>
      </c>
      <c r="M26" s="62">
        <v>2082136</v>
      </c>
      <c r="N26" s="62">
        <v>1574339</v>
      </c>
      <c r="O26" s="62">
        <v>1307728</v>
      </c>
      <c r="P26" s="61">
        <f>SUM(D26:O26)</f>
        <v>19243581</v>
      </c>
    </row>
    <row r="27" spans="1:17" s="5" customFormat="1" ht="19.5">
      <c r="A27" s="36"/>
      <c r="B27" s="40"/>
      <c r="C27" s="31" t="s">
        <v>43</v>
      </c>
      <c r="D27" s="61">
        <v>0</v>
      </c>
      <c r="E27" s="61">
        <v>0</v>
      </c>
      <c r="F27" s="61">
        <v>0</v>
      </c>
      <c r="G27" s="61"/>
      <c r="H27" s="61"/>
      <c r="I27" s="61"/>
      <c r="J27" s="61"/>
      <c r="K27" s="62"/>
      <c r="L27" s="62"/>
      <c r="M27" s="62"/>
      <c r="N27" s="62"/>
      <c r="O27" s="62"/>
      <c r="P27" s="63"/>
    </row>
    <row r="28" spans="1:17" s="5" customFormat="1" ht="19.5">
      <c r="A28" s="132"/>
      <c r="B28" s="132"/>
      <c r="C28" s="136" t="s">
        <v>246</v>
      </c>
      <c r="D28" s="88">
        <f t="shared" ref="D28:N28" si="3">SUM(D8,D16,D24)</f>
        <v>1845600</v>
      </c>
      <c r="E28" s="88">
        <f t="shared" si="3"/>
        <v>1468600</v>
      </c>
      <c r="F28" s="88">
        <f t="shared" si="3"/>
        <v>1167400</v>
      </c>
      <c r="G28" s="88">
        <f t="shared" si="3"/>
        <v>1865000</v>
      </c>
      <c r="H28" s="88">
        <f t="shared" si="3"/>
        <v>1741800</v>
      </c>
      <c r="I28" s="88">
        <f t="shared" si="3"/>
        <v>2033600</v>
      </c>
      <c r="J28" s="88">
        <f t="shared" si="3"/>
        <v>2113506</v>
      </c>
      <c r="K28" s="88">
        <f t="shared" si="3"/>
        <v>2163400</v>
      </c>
      <c r="L28" s="88">
        <f t="shared" si="3"/>
        <v>2071400</v>
      </c>
      <c r="M28" s="88">
        <f t="shared" si="3"/>
        <v>2312000</v>
      </c>
      <c r="N28" s="88">
        <f t="shared" si="3"/>
        <v>2041200</v>
      </c>
      <c r="O28" s="88">
        <f>SUM(O8,O16,O24)</f>
        <v>1709400</v>
      </c>
      <c r="P28" s="133">
        <f>SUM(D28:O28)</f>
        <v>22532906</v>
      </c>
    </row>
    <row r="29" spans="1:17" s="5" customFormat="1" ht="20.25" thickBot="1">
      <c r="A29" s="132"/>
      <c r="B29" s="132"/>
      <c r="C29" s="136" t="s">
        <v>247</v>
      </c>
      <c r="D29" s="88">
        <f t="shared" ref="D29:N29" si="4">SUM(D10,D18,D26)</f>
        <v>4795907</v>
      </c>
      <c r="E29" s="88">
        <f t="shared" si="4"/>
        <v>3954306</v>
      </c>
      <c r="F29" s="88">
        <f t="shared" si="4"/>
        <v>3194733</v>
      </c>
      <c r="G29" s="88">
        <f t="shared" si="4"/>
        <v>4839447</v>
      </c>
      <c r="H29" s="88">
        <f t="shared" si="4"/>
        <v>4573427</v>
      </c>
      <c r="I29" s="88">
        <f t="shared" si="4"/>
        <v>5279875</v>
      </c>
      <c r="J29" s="88">
        <f t="shared" si="4"/>
        <v>6046713</v>
      </c>
      <c r="K29" s="88">
        <f t="shared" si="4"/>
        <v>6488655</v>
      </c>
      <c r="L29" s="88">
        <f t="shared" si="4"/>
        <v>6317318</v>
      </c>
      <c r="M29" s="88">
        <f t="shared" si="4"/>
        <v>6853360</v>
      </c>
      <c r="N29" s="88">
        <f t="shared" si="4"/>
        <v>5249573</v>
      </c>
      <c r="O29" s="88">
        <f>SUM(O10,O18,O26)</f>
        <v>4298053</v>
      </c>
      <c r="P29" s="133">
        <f>SUM(D29:O29)</f>
        <v>61891367</v>
      </c>
    </row>
    <row r="30" spans="1:17" s="5" customFormat="1" ht="20.25" thickTop="1">
      <c r="A30" s="355" t="s">
        <v>193</v>
      </c>
      <c r="B30" s="356"/>
      <c r="C30" s="356"/>
      <c r="D30" s="79"/>
      <c r="E30" s="79"/>
      <c r="F30" s="80"/>
      <c r="G30" s="81"/>
      <c r="H30" s="80"/>
      <c r="I30" s="80"/>
      <c r="J30" s="80"/>
      <c r="K30" s="80"/>
      <c r="L30" s="80"/>
      <c r="M30" s="80"/>
      <c r="N30" s="80"/>
      <c r="O30" s="80"/>
      <c r="P30" s="98"/>
    </row>
    <row r="31" spans="1:17" s="5" customFormat="1" ht="19.5">
      <c r="A31" s="130" t="s">
        <v>20</v>
      </c>
      <c r="B31" s="130" t="s">
        <v>50</v>
      </c>
      <c r="C31" s="130" t="s">
        <v>51</v>
      </c>
      <c r="D31" s="68">
        <v>7886</v>
      </c>
      <c r="E31" s="68">
        <v>6855</v>
      </c>
      <c r="F31" s="68">
        <v>4447</v>
      </c>
      <c r="G31" s="68">
        <v>6245</v>
      </c>
      <c r="H31" s="69">
        <v>9129</v>
      </c>
      <c r="I31" s="69">
        <v>8217</v>
      </c>
      <c r="J31" s="69">
        <v>9189</v>
      </c>
      <c r="K31" s="69">
        <v>8799</v>
      </c>
      <c r="L31" s="69">
        <v>6795</v>
      </c>
      <c r="M31" s="69">
        <v>7394</v>
      </c>
      <c r="N31" s="69">
        <v>8829</v>
      </c>
      <c r="O31" s="69">
        <v>8675</v>
      </c>
      <c r="P31" s="304">
        <f>SUM(D31:O31)</f>
        <v>92460</v>
      </c>
    </row>
    <row r="32" spans="1:17" s="5" customFormat="1" ht="19.5">
      <c r="A32" s="131"/>
      <c r="B32" s="131"/>
      <c r="C32" s="130" t="s">
        <v>52</v>
      </c>
      <c r="D32" s="68">
        <v>101552</v>
      </c>
      <c r="E32" s="68">
        <v>88510</v>
      </c>
      <c r="F32" s="68">
        <v>58049</v>
      </c>
      <c r="G32" s="68">
        <v>80794</v>
      </c>
      <c r="H32" s="69">
        <v>117276</v>
      </c>
      <c r="I32" s="69">
        <v>105740</v>
      </c>
      <c r="J32" s="69">
        <v>118035</v>
      </c>
      <c r="K32" s="69">
        <v>113102</v>
      </c>
      <c r="L32" s="69">
        <v>87751</v>
      </c>
      <c r="M32" s="69">
        <v>95328</v>
      </c>
      <c r="N32" s="69">
        <v>113481</v>
      </c>
      <c r="O32" s="69">
        <v>111533</v>
      </c>
      <c r="P32" s="304">
        <f>SUM(D32:O32)</f>
        <v>1191151</v>
      </c>
    </row>
    <row r="33" spans="1:16" s="5" customFormat="1" ht="19.5">
      <c r="A33" s="31" t="s">
        <v>5</v>
      </c>
      <c r="B33" s="31" t="s">
        <v>53</v>
      </c>
      <c r="C33" s="31" t="s">
        <v>51</v>
      </c>
      <c r="D33" s="61">
        <v>25437</v>
      </c>
      <c r="E33" s="61">
        <v>19667</v>
      </c>
      <c r="F33" s="61">
        <v>12300</v>
      </c>
      <c r="G33" s="61">
        <v>15837</v>
      </c>
      <c r="H33" s="62">
        <v>19609</v>
      </c>
      <c r="I33" s="62">
        <v>20921</v>
      </c>
      <c r="J33" s="62">
        <v>22440</v>
      </c>
      <c r="K33" s="62">
        <v>14678</v>
      </c>
      <c r="L33" s="62">
        <v>10667</v>
      </c>
      <c r="M33" s="62">
        <v>15171</v>
      </c>
      <c r="N33" s="62">
        <v>17326</v>
      </c>
      <c r="O33" s="62">
        <v>19778</v>
      </c>
      <c r="P33" s="61">
        <f>SUM(D33:O33)</f>
        <v>213831</v>
      </c>
    </row>
    <row r="34" spans="1:16" s="5" customFormat="1" ht="19.5">
      <c r="A34" s="36"/>
      <c r="B34" s="36"/>
      <c r="C34" s="31" t="s">
        <v>52</v>
      </c>
      <c r="D34" s="61">
        <v>326965</v>
      </c>
      <c r="E34" s="61">
        <v>253973</v>
      </c>
      <c r="F34" s="61">
        <v>160781</v>
      </c>
      <c r="G34" s="61">
        <v>205524</v>
      </c>
      <c r="H34" s="62">
        <v>253240</v>
      </c>
      <c r="I34" s="62">
        <v>269836</v>
      </c>
      <c r="J34" s="62">
        <v>289052</v>
      </c>
      <c r="K34" s="62">
        <v>190863</v>
      </c>
      <c r="L34" s="62">
        <v>140123</v>
      </c>
      <c r="M34" s="62">
        <v>197099</v>
      </c>
      <c r="N34" s="62">
        <v>224360</v>
      </c>
      <c r="O34" s="62">
        <v>255378</v>
      </c>
      <c r="P34" s="70"/>
    </row>
    <row r="35" spans="1:16" s="5" customFormat="1" ht="19.5">
      <c r="A35" s="130" t="s">
        <v>6</v>
      </c>
      <c r="B35" s="130" t="s">
        <v>54</v>
      </c>
      <c r="C35" s="130" t="s">
        <v>51</v>
      </c>
      <c r="D35" s="68">
        <v>11685</v>
      </c>
      <c r="E35" s="68">
        <v>10203</v>
      </c>
      <c r="F35" s="68">
        <v>7043</v>
      </c>
      <c r="G35" s="68">
        <v>10182</v>
      </c>
      <c r="H35" s="69">
        <v>11871</v>
      </c>
      <c r="I35" s="69">
        <v>11012</v>
      </c>
      <c r="J35" s="69">
        <v>11614</v>
      </c>
      <c r="K35" s="69">
        <v>8452</v>
      </c>
      <c r="L35" s="69">
        <v>7836</v>
      </c>
      <c r="M35" s="69">
        <v>8599</v>
      </c>
      <c r="N35" s="69">
        <v>10391</v>
      </c>
      <c r="O35" s="69">
        <v>10833</v>
      </c>
      <c r="P35" s="188">
        <f t="shared" ref="P35:P40" si="5">SUM(D35:O35)</f>
        <v>119721</v>
      </c>
    </row>
    <row r="36" spans="1:16" s="5" customFormat="1" ht="19.5">
      <c r="A36" s="131"/>
      <c r="B36" s="131"/>
      <c r="C36" s="130" t="s">
        <v>52</v>
      </c>
      <c r="D36" s="68">
        <v>149611</v>
      </c>
      <c r="E36" s="68">
        <v>130862</v>
      </c>
      <c r="F36" s="68">
        <v>90888</v>
      </c>
      <c r="G36" s="68">
        <v>130596</v>
      </c>
      <c r="H36" s="69">
        <v>151963</v>
      </c>
      <c r="I36" s="69">
        <v>141097</v>
      </c>
      <c r="J36" s="69">
        <v>148712</v>
      </c>
      <c r="K36" s="69">
        <v>108713</v>
      </c>
      <c r="L36" s="69">
        <v>100920</v>
      </c>
      <c r="M36" s="69">
        <v>110572</v>
      </c>
      <c r="N36" s="69">
        <v>133241</v>
      </c>
      <c r="O36" s="69">
        <v>138832</v>
      </c>
      <c r="P36" s="188">
        <f t="shared" si="5"/>
        <v>1536007</v>
      </c>
    </row>
    <row r="37" spans="1:16" s="5" customFormat="1" ht="19.5">
      <c r="A37" s="31" t="s">
        <v>7</v>
      </c>
      <c r="B37" s="31" t="s">
        <v>55</v>
      </c>
      <c r="C37" s="31" t="s">
        <v>51</v>
      </c>
      <c r="D37" s="61">
        <v>2742</v>
      </c>
      <c r="E37" s="61">
        <v>2575</v>
      </c>
      <c r="F37" s="61">
        <v>2919</v>
      </c>
      <c r="G37" s="61">
        <v>3033</v>
      </c>
      <c r="H37" s="62">
        <v>2976</v>
      </c>
      <c r="I37" s="62">
        <v>2409</v>
      </c>
      <c r="J37" s="62">
        <v>2692</v>
      </c>
      <c r="K37" s="62">
        <v>4932</v>
      </c>
      <c r="L37" s="62">
        <v>3084</v>
      </c>
      <c r="M37" s="62">
        <v>4058</v>
      </c>
      <c r="N37" s="62">
        <v>4210</v>
      </c>
      <c r="O37" s="62">
        <v>5242</v>
      </c>
      <c r="P37" s="70">
        <f t="shared" si="5"/>
        <v>40872</v>
      </c>
    </row>
    <row r="38" spans="1:16" s="5" customFormat="1" ht="19.5">
      <c r="A38" s="36"/>
      <c r="B38" s="36"/>
      <c r="C38" s="31" t="s">
        <v>52</v>
      </c>
      <c r="D38" s="61">
        <v>35534</v>
      </c>
      <c r="E38" s="61">
        <v>33422</v>
      </c>
      <c r="F38" s="61">
        <v>37774</v>
      </c>
      <c r="G38" s="61">
        <v>39217</v>
      </c>
      <c r="H38" s="62">
        <v>38495</v>
      </c>
      <c r="I38" s="62">
        <v>31323</v>
      </c>
      <c r="J38" s="62">
        <v>34903</v>
      </c>
      <c r="K38" s="62">
        <v>63239</v>
      </c>
      <c r="L38" s="62">
        <v>39861</v>
      </c>
      <c r="M38" s="62">
        <v>52182</v>
      </c>
      <c r="N38" s="62">
        <v>54105</v>
      </c>
      <c r="O38" s="62">
        <v>67160</v>
      </c>
      <c r="P38" s="70">
        <f t="shared" si="5"/>
        <v>527215</v>
      </c>
    </row>
    <row r="39" spans="1:16" s="5" customFormat="1" ht="19.5">
      <c r="A39" s="130" t="s">
        <v>8</v>
      </c>
      <c r="B39" s="130" t="s">
        <v>56</v>
      </c>
      <c r="C39" s="130" t="s">
        <v>51</v>
      </c>
      <c r="D39" s="68">
        <v>1271</v>
      </c>
      <c r="E39" s="68">
        <v>1029</v>
      </c>
      <c r="F39" s="68">
        <v>1103</v>
      </c>
      <c r="G39" s="68">
        <v>1306</v>
      </c>
      <c r="H39" s="69">
        <v>1315</v>
      </c>
      <c r="I39" s="69">
        <v>1464</v>
      </c>
      <c r="J39" s="69">
        <v>1352</v>
      </c>
      <c r="K39" s="69">
        <v>936</v>
      </c>
      <c r="L39" s="69">
        <v>1035</v>
      </c>
      <c r="M39" s="69">
        <v>1453</v>
      </c>
      <c r="N39" s="69">
        <v>775</v>
      </c>
      <c r="O39" s="69">
        <v>616</v>
      </c>
      <c r="P39" s="188">
        <f t="shared" si="5"/>
        <v>13655</v>
      </c>
    </row>
    <row r="40" spans="1:16" s="5" customFormat="1" ht="19.5">
      <c r="A40" s="131"/>
      <c r="B40" s="131"/>
      <c r="C40" s="130" t="s">
        <v>52</v>
      </c>
      <c r="D40" s="71">
        <v>16160</v>
      </c>
      <c r="E40" s="71">
        <v>13098</v>
      </c>
      <c r="F40" s="69">
        <v>14034</v>
      </c>
      <c r="G40" s="69">
        <v>16602</v>
      </c>
      <c r="H40" s="69">
        <v>16716</v>
      </c>
      <c r="I40" s="69">
        <v>18601</v>
      </c>
      <c r="J40" s="69">
        <v>17184</v>
      </c>
      <c r="K40" s="69">
        <v>11921</v>
      </c>
      <c r="L40" s="69">
        <v>13174</v>
      </c>
      <c r="M40" s="69">
        <v>18462</v>
      </c>
      <c r="N40" s="69">
        <v>9885</v>
      </c>
      <c r="O40" s="69">
        <v>7873</v>
      </c>
      <c r="P40" s="188">
        <f t="shared" si="5"/>
        <v>173710</v>
      </c>
    </row>
    <row r="41" spans="1:16" s="5" customFormat="1" ht="19.5">
      <c r="A41" s="31" t="s">
        <v>7</v>
      </c>
      <c r="B41" s="31" t="s">
        <v>57</v>
      </c>
      <c r="C41" s="31" t="s">
        <v>51</v>
      </c>
      <c r="D41" s="72"/>
      <c r="E41" s="7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1:16">
      <c r="A42" s="36"/>
      <c r="B42" s="36"/>
      <c r="C42" s="31" t="s">
        <v>52</v>
      </c>
      <c r="D42" s="72"/>
      <c r="E42" s="7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1:16" s="5" customFormat="1" ht="19.5">
      <c r="A43" s="130" t="s">
        <v>9</v>
      </c>
      <c r="B43" s="130" t="s">
        <v>58</v>
      </c>
      <c r="C43" s="130" t="s">
        <v>51</v>
      </c>
      <c r="D43" s="68">
        <v>5648</v>
      </c>
      <c r="E43" s="68">
        <v>4627</v>
      </c>
      <c r="F43" s="68">
        <v>3378</v>
      </c>
      <c r="G43" s="68">
        <v>4219</v>
      </c>
      <c r="H43" s="69">
        <v>4396</v>
      </c>
      <c r="I43" s="69">
        <v>3886</v>
      </c>
      <c r="J43" s="69">
        <v>4114</v>
      </c>
      <c r="K43" s="69">
        <v>4063</v>
      </c>
      <c r="L43" s="69">
        <v>4045</v>
      </c>
      <c r="M43" s="69">
        <v>5397</v>
      </c>
      <c r="N43" s="69">
        <v>5259</v>
      </c>
      <c r="O43" s="69">
        <v>7992</v>
      </c>
      <c r="P43" s="68">
        <f t="shared" ref="P43:P48" si="6">SUM(D43:O43)</f>
        <v>57024</v>
      </c>
    </row>
    <row r="44" spans="1:16" s="5" customFormat="1" ht="19.5">
      <c r="A44" s="131"/>
      <c r="B44" s="131"/>
      <c r="C44" s="130" t="s">
        <v>52</v>
      </c>
      <c r="D44" s="71">
        <v>73241</v>
      </c>
      <c r="E44" s="71">
        <v>60326</v>
      </c>
      <c r="F44" s="69">
        <v>44526</v>
      </c>
      <c r="G44" s="69">
        <v>55165</v>
      </c>
      <c r="H44" s="69">
        <v>57404</v>
      </c>
      <c r="I44" s="69">
        <v>50952</v>
      </c>
      <c r="J44" s="69">
        <v>53836</v>
      </c>
      <c r="K44" s="69">
        <v>53192</v>
      </c>
      <c r="L44" s="69">
        <v>52964</v>
      </c>
      <c r="M44" s="69">
        <v>70067</v>
      </c>
      <c r="N44" s="69">
        <v>68321</v>
      </c>
      <c r="O44" s="69">
        <v>102893</v>
      </c>
      <c r="P44" s="68">
        <f t="shared" si="6"/>
        <v>742887</v>
      </c>
    </row>
    <row r="45" spans="1:16" s="5" customFormat="1" ht="19.5">
      <c r="A45" s="31" t="s">
        <v>10</v>
      </c>
      <c r="B45" s="31" t="s">
        <v>59</v>
      </c>
      <c r="C45" s="31" t="s">
        <v>51</v>
      </c>
      <c r="D45" s="61">
        <v>949</v>
      </c>
      <c r="E45" s="61">
        <v>628</v>
      </c>
      <c r="F45" s="61">
        <v>635</v>
      </c>
      <c r="G45" s="61">
        <v>692</v>
      </c>
      <c r="H45" s="62">
        <v>569</v>
      </c>
      <c r="I45" s="62">
        <v>627</v>
      </c>
      <c r="J45" s="62">
        <v>782</v>
      </c>
      <c r="K45" s="62">
        <v>952</v>
      </c>
      <c r="L45" s="62">
        <v>912</v>
      </c>
      <c r="M45" s="62">
        <v>965</v>
      </c>
      <c r="N45" s="62">
        <v>743</v>
      </c>
      <c r="O45" s="62">
        <v>612</v>
      </c>
      <c r="P45" s="61">
        <f t="shared" si="6"/>
        <v>9066</v>
      </c>
    </row>
    <row r="46" spans="1:16" s="5" customFormat="1" ht="19.5">
      <c r="A46" s="36"/>
      <c r="B46" s="36"/>
      <c r="C46" s="31" t="s">
        <v>52</v>
      </c>
      <c r="D46" s="72">
        <v>12086</v>
      </c>
      <c r="E46" s="72">
        <v>8025</v>
      </c>
      <c r="F46" s="62">
        <v>7358</v>
      </c>
      <c r="G46" s="62">
        <v>8011</v>
      </c>
      <c r="H46" s="62">
        <v>6603</v>
      </c>
      <c r="I46" s="62">
        <v>8013</v>
      </c>
      <c r="J46" s="62">
        <v>9973</v>
      </c>
      <c r="K46" s="62">
        <v>12124</v>
      </c>
      <c r="L46" s="62">
        <v>11618</v>
      </c>
      <c r="M46" s="62">
        <v>12289</v>
      </c>
      <c r="N46" s="62">
        <v>9480</v>
      </c>
      <c r="O46" s="62">
        <v>7823</v>
      </c>
      <c r="P46" s="61">
        <f t="shared" si="6"/>
        <v>113403</v>
      </c>
    </row>
    <row r="47" spans="1:16" s="5" customFormat="1" ht="19.5">
      <c r="A47" s="132"/>
      <c r="B47" s="132"/>
      <c r="C47" s="136" t="s">
        <v>244</v>
      </c>
      <c r="D47" s="92">
        <f>SUM(D31,D33,D35,D37,D39,D41,D43,D45)</f>
        <v>55618</v>
      </c>
      <c r="E47" s="92">
        <f>SUM(E31,E33,E35,E37,E39,E41,E43,E45)</f>
        <v>45584</v>
      </c>
      <c r="F47" s="92">
        <f t="shared" ref="F47:N47" si="7">SUM(F31,F33,F35,F37,F39,F41,F43,F45)</f>
        <v>31825</v>
      </c>
      <c r="G47" s="92">
        <f t="shared" si="7"/>
        <v>41514</v>
      </c>
      <c r="H47" s="92">
        <f t="shared" si="7"/>
        <v>49865</v>
      </c>
      <c r="I47" s="92">
        <f t="shared" si="7"/>
        <v>48536</v>
      </c>
      <c r="J47" s="92">
        <f t="shared" si="7"/>
        <v>52183</v>
      </c>
      <c r="K47" s="92">
        <f t="shared" si="7"/>
        <v>42812</v>
      </c>
      <c r="L47" s="92">
        <f t="shared" si="7"/>
        <v>34374</v>
      </c>
      <c r="M47" s="92">
        <f t="shared" si="7"/>
        <v>43037</v>
      </c>
      <c r="N47" s="92">
        <f t="shared" si="7"/>
        <v>47533</v>
      </c>
      <c r="O47" s="88">
        <f>SUM(O31,O33,O35,O37,O39,O41,O43,O45)</f>
        <v>53748</v>
      </c>
      <c r="P47" s="133">
        <f t="shared" si="6"/>
        <v>546629</v>
      </c>
    </row>
    <row r="48" spans="1:16" s="5" customFormat="1" ht="20.25" thickBot="1">
      <c r="A48" s="132"/>
      <c r="B48" s="132"/>
      <c r="C48" s="136" t="s">
        <v>245</v>
      </c>
      <c r="D48" s="88">
        <f t="shared" ref="D48:N48" si="8">SUM(D32,D34,D36,D38,D40,D42,D44,D46)</f>
        <v>715149</v>
      </c>
      <c r="E48" s="88">
        <f t="shared" si="8"/>
        <v>588216</v>
      </c>
      <c r="F48" s="88">
        <f t="shared" si="8"/>
        <v>413410</v>
      </c>
      <c r="G48" s="88">
        <f t="shared" si="8"/>
        <v>535909</v>
      </c>
      <c r="H48" s="88">
        <f t="shared" si="8"/>
        <v>641697</v>
      </c>
      <c r="I48" s="88">
        <f t="shared" si="8"/>
        <v>625562</v>
      </c>
      <c r="J48" s="88">
        <f t="shared" si="8"/>
        <v>671695</v>
      </c>
      <c r="K48" s="88">
        <f t="shared" si="8"/>
        <v>553154</v>
      </c>
      <c r="L48" s="88">
        <f t="shared" si="8"/>
        <v>446411</v>
      </c>
      <c r="M48" s="88">
        <f t="shared" si="8"/>
        <v>555999</v>
      </c>
      <c r="N48" s="88">
        <f t="shared" si="8"/>
        <v>612873</v>
      </c>
      <c r="O48" s="88">
        <f>SUM(O32,O34,O36,O38,O40,O42,O44,O46)</f>
        <v>691492</v>
      </c>
      <c r="P48" s="133">
        <f t="shared" si="6"/>
        <v>7051567</v>
      </c>
    </row>
    <row r="49" spans="1:17" s="5" customFormat="1" ht="20.25" thickTop="1">
      <c r="A49" s="357" t="s">
        <v>214</v>
      </c>
      <c r="B49" s="356"/>
      <c r="C49" s="356"/>
      <c r="D49" s="79"/>
      <c r="E49" s="79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98"/>
    </row>
    <row r="50" spans="1:17" s="5" customFormat="1" ht="19.5">
      <c r="A50" s="36"/>
      <c r="B50" s="36" t="s">
        <v>62</v>
      </c>
      <c r="C50" s="31" t="s">
        <v>63</v>
      </c>
      <c r="D50" s="73">
        <v>395.94</v>
      </c>
      <c r="E50" s="74">
        <v>176.26</v>
      </c>
      <c r="F50" s="74">
        <v>412.42</v>
      </c>
      <c r="G50" s="74">
        <v>349.43</v>
      </c>
      <c r="H50" s="73">
        <v>359.15</v>
      </c>
      <c r="I50" s="74">
        <v>322.24</v>
      </c>
      <c r="J50" s="74">
        <v>589.37</v>
      </c>
      <c r="K50" s="74">
        <v>407.5</v>
      </c>
      <c r="L50" s="74">
        <v>469.85</v>
      </c>
      <c r="M50" s="74">
        <v>575.29999999999995</v>
      </c>
      <c r="N50" s="74">
        <v>403.45</v>
      </c>
      <c r="O50" s="73">
        <v>357.87</v>
      </c>
      <c r="P50" s="75">
        <f>SUM(D50:O50)</f>
        <v>4818.78</v>
      </c>
    </row>
    <row r="51" spans="1:17">
      <c r="A51" s="36"/>
      <c r="B51" s="36"/>
      <c r="C51" s="31" t="s">
        <v>64</v>
      </c>
      <c r="D51" s="72">
        <v>11966</v>
      </c>
      <c r="E51" s="72">
        <v>5139</v>
      </c>
      <c r="F51" s="72">
        <v>11941</v>
      </c>
      <c r="G51" s="72">
        <v>10545</v>
      </c>
      <c r="H51" s="62">
        <v>10769</v>
      </c>
      <c r="I51" s="72">
        <v>9451</v>
      </c>
      <c r="J51" s="72">
        <v>17263</v>
      </c>
      <c r="K51" s="72">
        <v>12124</v>
      </c>
      <c r="L51" s="72">
        <v>13834</v>
      </c>
      <c r="M51" s="72">
        <v>17310</v>
      </c>
      <c r="N51" s="72">
        <v>12243</v>
      </c>
      <c r="O51" s="62">
        <v>11043</v>
      </c>
      <c r="P51" s="75"/>
    </row>
    <row r="52" spans="1:17">
      <c r="A52" s="36"/>
      <c r="B52" s="31" t="s">
        <v>11</v>
      </c>
      <c r="C52" s="31" t="s">
        <v>63</v>
      </c>
      <c r="D52" s="73">
        <v>122.6</v>
      </c>
      <c r="E52" s="74">
        <v>111.73</v>
      </c>
      <c r="F52" s="74">
        <v>220.22</v>
      </c>
      <c r="G52" s="74">
        <v>224.29</v>
      </c>
      <c r="H52" s="73">
        <v>278.51</v>
      </c>
      <c r="I52" s="74">
        <v>293.81</v>
      </c>
      <c r="J52" s="74">
        <v>56.81</v>
      </c>
      <c r="K52" s="74">
        <v>71.510000000000005</v>
      </c>
      <c r="L52" s="74">
        <v>180.34</v>
      </c>
      <c r="M52" s="74">
        <v>232.59</v>
      </c>
      <c r="N52" s="74">
        <v>275.08</v>
      </c>
      <c r="O52" s="73">
        <v>168.96</v>
      </c>
      <c r="P52" s="75">
        <f>SUM(D52:O52)</f>
        <v>2236.4499999999998</v>
      </c>
    </row>
    <row r="53" spans="1:17" ht="19.5">
      <c r="A53" s="36"/>
      <c r="B53" s="36"/>
      <c r="C53" s="31" t="s">
        <v>64</v>
      </c>
      <c r="D53" s="72">
        <v>3359</v>
      </c>
      <c r="E53" s="72">
        <v>2883</v>
      </c>
      <c r="F53" s="72">
        <v>5703</v>
      </c>
      <c r="G53" s="72">
        <v>6103</v>
      </c>
      <c r="H53" s="62">
        <v>7588</v>
      </c>
      <c r="I53" s="72">
        <v>7699</v>
      </c>
      <c r="J53" s="72">
        <v>1500</v>
      </c>
      <c r="K53" s="72">
        <v>1872</v>
      </c>
      <c r="L53" s="72">
        <v>4773</v>
      </c>
      <c r="M53" s="72">
        <v>6309</v>
      </c>
      <c r="N53" s="72">
        <v>7536</v>
      </c>
      <c r="O53" s="62">
        <v>4732</v>
      </c>
      <c r="P53" s="75"/>
      <c r="Q53" s="180"/>
    </row>
    <row r="54" spans="1:17">
      <c r="A54" s="132"/>
      <c r="B54" s="132"/>
      <c r="C54" s="136" t="s">
        <v>241</v>
      </c>
      <c r="D54" s="94">
        <f>D50+D52</f>
        <v>518.54</v>
      </c>
      <c r="E54" s="94">
        <f t="shared" ref="E54:O54" si="9">E50+E52</f>
        <v>287.99</v>
      </c>
      <c r="F54" s="94">
        <f t="shared" si="9"/>
        <v>632.64</v>
      </c>
      <c r="G54" s="94">
        <f t="shared" si="9"/>
        <v>573.72</v>
      </c>
      <c r="H54" s="94">
        <f t="shared" si="9"/>
        <v>637.66</v>
      </c>
      <c r="I54" s="94">
        <f t="shared" si="9"/>
        <v>616.04999999999995</v>
      </c>
      <c r="J54" s="94">
        <f t="shared" si="9"/>
        <v>646.18000000000006</v>
      </c>
      <c r="K54" s="94">
        <f t="shared" si="9"/>
        <v>479.01</v>
      </c>
      <c r="L54" s="94">
        <f t="shared" si="9"/>
        <v>650.19000000000005</v>
      </c>
      <c r="M54" s="94">
        <f t="shared" si="9"/>
        <v>807.89</v>
      </c>
      <c r="N54" s="94">
        <f t="shared" si="9"/>
        <v>678.53</v>
      </c>
      <c r="O54" s="94">
        <f t="shared" si="9"/>
        <v>526.83000000000004</v>
      </c>
      <c r="P54" s="134">
        <f>SUM(D54:O54)</f>
        <v>7055.2300000000014</v>
      </c>
      <c r="Q54" s="182"/>
    </row>
    <row r="55" spans="1:17" ht="17.25" thickBot="1">
      <c r="A55" s="132"/>
      <c r="B55" s="132"/>
      <c r="C55" s="136" t="s">
        <v>243</v>
      </c>
      <c r="D55" s="92">
        <f>D51+D53</f>
        <v>15325</v>
      </c>
      <c r="E55" s="92">
        <f t="shared" ref="E55:O55" si="10">E51+E53</f>
        <v>8022</v>
      </c>
      <c r="F55" s="92">
        <f t="shared" si="10"/>
        <v>17644</v>
      </c>
      <c r="G55" s="92">
        <f t="shared" si="10"/>
        <v>16648</v>
      </c>
      <c r="H55" s="92">
        <f t="shared" si="10"/>
        <v>18357</v>
      </c>
      <c r="I55" s="92">
        <f t="shared" si="10"/>
        <v>17150</v>
      </c>
      <c r="J55" s="92">
        <f t="shared" si="10"/>
        <v>18763</v>
      </c>
      <c r="K55" s="92">
        <f t="shared" si="10"/>
        <v>13996</v>
      </c>
      <c r="L55" s="92">
        <f t="shared" si="10"/>
        <v>18607</v>
      </c>
      <c r="M55" s="92">
        <f t="shared" si="10"/>
        <v>23619</v>
      </c>
      <c r="N55" s="92">
        <f t="shared" si="10"/>
        <v>19779</v>
      </c>
      <c r="O55" s="92">
        <f t="shared" si="10"/>
        <v>15775</v>
      </c>
      <c r="P55" s="134">
        <f>SUM(D55:O55)</f>
        <v>203685</v>
      </c>
    </row>
    <row r="56" spans="1:17" ht="17.25" thickTop="1">
      <c r="A56" s="352" t="s">
        <v>67</v>
      </c>
      <c r="B56" s="353"/>
      <c r="C56" s="353"/>
      <c r="D56" s="79"/>
      <c r="E56" s="79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98"/>
    </row>
    <row r="57" spans="1:17">
      <c r="A57" s="31" t="s">
        <v>12</v>
      </c>
      <c r="B57" s="36"/>
      <c r="C57" s="31" t="s">
        <v>51</v>
      </c>
      <c r="D57" s="72">
        <v>7030</v>
      </c>
      <c r="E57" s="72">
        <v>6092</v>
      </c>
      <c r="F57" s="62">
        <v>2612</v>
      </c>
      <c r="G57" s="62">
        <v>5778</v>
      </c>
      <c r="H57" s="62">
        <v>5384</v>
      </c>
      <c r="I57" s="62">
        <v>4816</v>
      </c>
      <c r="J57" s="62">
        <v>4373</v>
      </c>
      <c r="K57" s="67">
        <v>1042</v>
      </c>
      <c r="L57" s="67">
        <v>1071</v>
      </c>
      <c r="M57" s="62">
        <v>1724</v>
      </c>
      <c r="N57" s="62">
        <v>3691</v>
      </c>
      <c r="O57" s="62">
        <v>6049</v>
      </c>
      <c r="P57" s="61">
        <f>SUM(D57:O57)</f>
        <v>49662</v>
      </c>
    </row>
    <row r="58" spans="1:17">
      <c r="A58" s="36"/>
      <c r="B58" s="36"/>
      <c r="C58" s="31" t="s">
        <v>13</v>
      </c>
      <c r="D58" s="72">
        <v>123787</v>
      </c>
      <c r="E58" s="72">
        <v>109526</v>
      </c>
      <c r="F58" s="62">
        <v>47216</v>
      </c>
      <c r="G58" s="62">
        <v>104204</v>
      </c>
      <c r="H58" s="62">
        <v>97112</v>
      </c>
      <c r="I58" s="62">
        <v>86888</v>
      </c>
      <c r="J58" s="62">
        <v>78914</v>
      </c>
      <c r="K58" s="67">
        <v>18956</v>
      </c>
      <c r="L58" s="67">
        <v>19478</v>
      </c>
      <c r="M58" s="62">
        <v>30691</v>
      </c>
      <c r="N58" s="62">
        <v>65309</v>
      </c>
      <c r="O58" s="62">
        <v>104692</v>
      </c>
      <c r="P58" s="63"/>
    </row>
    <row r="59" spans="1:17">
      <c r="A59" s="31" t="s">
        <v>14</v>
      </c>
      <c r="B59" s="36"/>
      <c r="C59" s="31" t="s">
        <v>51</v>
      </c>
      <c r="D59" s="72">
        <v>9243</v>
      </c>
      <c r="E59" s="72">
        <v>8708</v>
      </c>
      <c r="F59" s="62">
        <v>3492</v>
      </c>
      <c r="G59" s="62">
        <v>8621</v>
      </c>
      <c r="H59" s="62">
        <v>8727</v>
      </c>
      <c r="I59" s="62">
        <v>6718</v>
      </c>
      <c r="J59" s="62">
        <v>6281</v>
      </c>
      <c r="K59" s="67">
        <v>29</v>
      </c>
      <c r="L59" s="67">
        <v>0</v>
      </c>
      <c r="M59" s="62">
        <v>2818</v>
      </c>
      <c r="N59" s="62">
        <v>5458</v>
      </c>
      <c r="O59" s="62">
        <v>8054</v>
      </c>
      <c r="P59" s="61">
        <f>SUM(D59:O59)</f>
        <v>68149</v>
      </c>
    </row>
    <row r="60" spans="1:17">
      <c r="A60" s="36"/>
      <c r="B60" s="36"/>
      <c r="C60" s="31" t="s">
        <v>13</v>
      </c>
      <c r="D60" s="72">
        <v>162692</v>
      </c>
      <c r="E60" s="72">
        <v>156472</v>
      </c>
      <c r="F60" s="62">
        <v>63056</v>
      </c>
      <c r="G60" s="62">
        <v>155378</v>
      </c>
      <c r="H60" s="62">
        <v>157286</v>
      </c>
      <c r="I60" s="62">
        <v>121124</v>
      </c>
      <c r="J60" s="62">
        <v>113258</v>
      </c>
      <c r="K60" s="67">
        <v>722</v>
      </c>
      <c r="L60" s="67">
        <v>200</v>
      </c>
      <c r="M60" s="62">
        <v>50041</v>
      </c>
      <c r="N60" s="62">
        <v>96479</v>
      </c>
      <c r="O60" s="62">
        <v>139326</v>
      </c>
      <c r="P60" s="63"/>
    </row>
    <row r="61" spans="1:17">
      <c r="A61" s="31" t="s">
        <v>68</v>
      </c>
      <c r="B61" s="36"/>
      <c r="C61" s="31" t="s">
        <v>51</v>
      </c>
      <c r="D61" s="72">
        <v>7583</v>
      </c>
      <c r="E61" s="72">
        <v>7713</v>
      </c>
      <c r="F61" s="62">
        <v>1913</v>
      </c>
      <c r="G61" s="62">
        <v>7462</v>
      </c>
      <c r="H61" s="62">
        <v>7548</v>
      </c>
      <c r="I61" s="62">
        <v>5544</v>
      </c>
      <c r="J61" s="62">
        <v>5434</v>
      </c>
      <c r="K61" s="67">
        <v>2478</v>
      </c>
      <c r="L61" s="67">
        <v>2324</v>
      </c>
      <c r="M61" s="62">
        <v>3173</v>
      </c>
      <c r="N61" s="62">
        <v>4992</v>
      </c>
      <c r="O61" s="62">
        <v>8137</v>
      </c>
      <c r="P61" s="61">
        <f>SUM(D61:O61)</f>
        <v>64301</v>
      </c>
    </row>
    <row r="62" spans="1:17">
      <c r="A62" s="36"/>
      <c r="B62" s="36"/>
      <c r="C62" s="31" t="s">
        <v>13</v>
      </c>
      <c r="D62" s="72">
        <v>133509</v>
      </c>
      <c r="E62" s="72">
        <v>138616</v>
      </c>
      <c r="F62" s="62">
        <v>34634</v>
      </c>
      <c r="G62" s="62">
        <v>134516</v>
      </c>
      <c r="H62" s="62">
        <v>136064</v>
      </c>
      <c r="I62" s="62">
        <v>99992</v>
      </c>
      <c r="J62" s="62">
        <v>98012</v>
      </c>
      <c r="K62" s="67">
        <v>44804</v>
      </c>
      <c r="L62" s="67">
        <v>42032</v>
      </c>
      <c r="M62" s="62">
        <v>56319</v>
      </c>
      <c r="N62" s="62">
        <v>88259</v>
      </c>
      <c r="O62" s="62">
        <v>140760</v>
      </c>
      <c r="P62" s="63"/>
    </row>
    <row r="63" spans="1:17">
      <c r="A63" s="31" t="s">
        <v>15</v>
      </c>
      <c r="B63" s="36"/>
      <c r="C63" s="31" t="s">
        <v>51</v>
      </c>
      <c r="D63" s="72">
        <v>4154</v>
      </c>
      <c r="E63" s="72">
        <v>3834</v>
      </c>
      <c r="F63" s="62">
        <v>5170</v>
      </c>
      <c r="G63" s="62">
        <v>3914</v>
      </c>
      <c r="H63" s="62">
        <v>3813</v>
      </c>
      <c r="I63" s="62">
        <v>2895</v>
      </c>
      <c r="J63" s="62">
        <v>2958</v>
      </c>
      <c r="K63" s="67">
        <v>34</v>
      </c>
      <c r="L63" s="67">
        <v>0</v>
      </c>
      <c r="M63" s="62">
        <v>1613</v>
      </c>
      <c r="N63" s="62">
        <v>2491</v>
      </c>
      <c r="O63" s="62">
        <v>3376</v>
      </c>
      <c r="P63" s="61">
        <f>SUM(D63:O63)</f>
        <v>34252</v>
      </c>
    </row>
    <row r="64" spans="1:17">
      <c r="A64" s="36"/>
      <c r="B64" s="36"/>
      <c r="C64" s="31" t="s">
        <v>13</v>
      </c>
      <c r="D64" s="72">
        <v>73227</v>
      </c>
      <c r="E64" s="72">
        <v>69004</v>
      </c>
      <c r="F64" s="62">
        <v>93260</v>
      </c>
      <c r="G64" s="62">
        <v>70652</v>
      </c>
      <c r="H64" s="62">
        <v>68834</v>
      </c>
      <c r="I64" s="62">
        <v>52310</v>
      </c>
      <c r="J64" s="62">
        <v>53444</v>
      </c>
      <c r="K64" s="67">
        <v>812</v>
      </c>
      <c r="L64" s="67">
        <v>200</v>
      </c>
      <c r="M64" s="62">
        <v>28728</v>
      </c>
      <c r="N64" s="62">
        <v>44141</v>
      </c>
      <c r="O64" s="62">
        <v>58518</v>
      </c>
      <c r="P64" s="61"/>
    </row>
    <row r="65" spans="1:16">
      <c r="A65" s="132"/>
      <c r="B65" s="132"/>
      <c r="C65" s="136" t="s">
        <v>242</v>
      </c>
      <c r="D65" s="92">
        <f t="shared" ref="D65:O65" si="11">SUM(D57,D59,D61,D63)</f>
        <v>28010</v>
      </c>
      <c r="E65" s="92">
        <f t="shared" si="11"/>
        <v>26347</v>
      </c>
      <c r="F65" s="92">
        <f t="shared" si="11"/>
        <v>13187</v>
      </c>
      <c r="G65" s="92">
        <f t="shared" si="11"/>
        <v>25775</v>
      </c>
      <c r="H65" s="92">
        <f t="shared" si="11"/>
        <v>25472</v>
      </c>
      <c r="I65" s="92">
        <f t="shared" si="11"/>
        <v>19973</v>
      </c>
      <c r="J65" s="92">
        <f t="shared" si="11"/>
        <v>19046</v>
      </c>
      <c r="K65" s="92">
        <f t="shared" si="11"/>
        <v>3583</v>
      </c>
      <c r="L65" s="92">
        <f t="shared" si="11"/>
        <v>3395</v>
      </c>
      <c r="M65" s="92">
        <f t="shared" si="11"/>
        <v>9328</v>
      </c>
      <c r="N65" s="92">
        <f t="shared" si="11"/>
        <v>16632</v>
      </c>
      <c r="O65" s="92">
        <f t="shared" si="11"/>
        <v>25616</v>
      </c>
      <c r="P65" s="133">
        <f>SUM(D65:O65)</f>
        <v>216364</v>
      </c>
    </row>
    <row r="66" spans="1:16" ht="17.25" thickBot="1">
      <c r="A66" s="135"/>
      <c r="B66" s="135"/>
      <c r="C66" s="138" t="s">
        <v>16</v>
      </c>
      <c r="D66" s="93">
        <f t="shared" ref="D66:O66" si="12">SUM(D58,D60,D62,D64)</f>
        <v>493215</v>
      </c>
      <c r="E66" s="93">
        <f t="shared" si="12"/>
        <v>473618</v>
      </c>
      <c r="F66" s="93">
        <f t="shared" si="12"/>
        <v>238166</v>
      </c>
      <c r="G66" s="93">
        <f t="shared" si="12"/>
        <v>464750</v>
      </c>
      <c r="H66" s="93">
        <f t="shared" si="12"/>
        <v>459296</v>
      </c>
      <c r="I66" s="93">
        <f t="shared" si="12"/>
        <v>360314</v>
      </c>
      <c r="J66" s="93">
        <f t="shared" si="12"/>
        <v>343628</v>
      </c>
      <c r="K66" s="93">
        <f t="shared" si="12"/>
        <v>65294</v>
      </c>
      <c r="L66" s="93">
        <f t="shared" si="12"/>
        <v>61910</v>
      </c>
      <c r="M66" s="93">
        <f t="shared" si="12"/>
        <v>165779</v>
      </c>
      <c r="N66" s="93">
        <f t="shared" si="12"/>
        <v>294188</v>
      </c>
      <c r="O66" s="93">
        <f t="shared" si="12"/>
        <v>443296</v>
      </c>
      <c r="P66" s="147">
        <f>SUM(D66:O66)</f>
        <v>3863454</v>
      </c>
    </row>
    <row r="67" spans="1:16" ht="17.25" thickTop="1">
      <c r="A67" s="31" t="s">
        <v>19</v>
      </c>
      <c r="B67" s="36"/>
      <c r="C67" s="31" t="s">
        <v>63</v>
      </c>
      <c r="D67" s="75">
        <v>248.64</v>
      </c>
      <c r="E67" s="76">
        <v>165.8</v>
      </c>
      <c r="F67" s="75">
        <v>251.39</v>
      </c>
      <c r="G67" s="73">
        <v>210</v>
      </c>
      <c r="H67" s="73">
        <v>251</v>
      </c>
      <c r="I67" s="73">
        <v>257.97000000000003</v>
      </c>
      <c r="J67" s="73">
        <v>128.88</v>
      </c>
      <c r="K67" s="73">
        <v>214.68</v>
      </c>
      <c r="L67" s="73">
        <v>122.82</v>
      </c>
      <c r="M67" s="73">
        <v>81.93</v>
      </c>
      <c r="N67" s="73">
        <v>127.13</v>
      </c>
      <c r="O67" s="73">
        <v>119.7</v>
      </c>
      <c r="P67" s="75">
        <f>SUM(D67:O67)</f>
        <v>2179.9399999999996</v>
      </c>
    </row>
    <row r="68" spans="1:16">
      <c r="A68" s="36"/>
      <c r="B68" s="36"/>
      <c r="C68" s="31" t="s">
        <v>13</v>
      </c>
      <c r="D68" s="66">
        <v>4500</v>
      </c>
      <c r="E68" s="66">
        <v>3000</v>
      </c>
      <c r="F68" s="66">
        <v>4500</v>
      </c>
      <c r="G68" s="77">
        <v>3750</v>
      </c>
      <c r="H68" s="77">
        <v>4500</v>
      </c>
      <c r="I68" s="77">
        <v>4488</v>
      </c>
      <c r="J68" s="77">
        <v>2191</v>
      </c>
      <c r="K68" s="77">
        <v>3499</v>
      </c>
      <c r="L68" s="77">
        <v>2100</v>
      </c>
      <c r="M68" s="77">
        <v>1450</v>
      </c>
      <c r="N68" s="77">
        <v>2250</v>
      </c>
      <c r="O68" s="77">
        <v>2250</v>
      </c>
      <c r="P68" s="99"/>
    </row>
    <row r="69" spans="1:16">
      <c r="A69" s="132"/>
      <c r="B69" s="132"/>
      <c r="C69" s="136" t="s">
        <v>241</v>
      </c>
      <c r="D69" s="96">
        <f>D67</f>
        <v>248.64</v>
      </c>
      <c r="E69" s="96">
        <f>E67</f>
        <v>165.8</v>
      </c>
      <c r="F69" s="96">
        <f t="shared" ref="F69:O69" si="13">F67</f>
        <v>251.39</v>
      </c>
      <c r="G69" s="96">
        <f t="shared" si="13"/>
        <v>210</v>
      </c>
      <c r="H69" s="96">
        <f t="shared" si="13"/>
        <v>251</v>
      </c>
      <c r="I69" s="96">
        <f t="shared" si="13"/>
        <v>257.97000000000003</v>
      </c>
      <c r="J69" s="96">
        <f t="shared" si="13"/>
        <v>128.88</v>
      </c>
      <c r="K69" s="96">
        <f t="shared" si="13"/>
        <v>214.68</v>
      </c>
      <c r="L69" s="96">
        <f t="shared" si="13"/>
        <v>122.82</v>
      </c>
      <c r="M69" s="96">
        <f t="shared" si="13"/>
        <v>81.93</v>
      </c>
      <c r="N69" s="96">
        <f t="shared" si="13"/>
        <v>127.13</v>
      </c>
      <c r="O69" s="96">
        <f t="shared" si="13"/>
        <v>119.7</v>
      </c>
      <c r="P69" s="134">
        <f>SUM(D69:O69)</f>
        <v>2179.9399999999996</v>
      </c>
    </row>
    <row r="70" spans="1:16">
      <c r="A70" s="132"/>
      <c r="B70" s="132"/>
      <c r="C70" s="137" t="s">
        <v>16</v>
      </c>
      <c r="D70" s="97">
        <f>D68</f>
        <v>4500</v>
      </c>
      <c r="E70" s="97">
        <f>E68</f>
        <v>3000</v>
      </c>
      <c r="F70" s="97">
        <f t="shared" ref="F70:O70" si="14">F68</f>
        <v>4500</v>
      </c>
      <c r="G70" s="97">
        <f t="shared" si="14"/>
        <v>3750</v>
      </c>
      <c r="H70" s="97">
        <f t="shared" si="14"/>
        <v>4500</v>
      </c>
      <c r="I70" s="97">
        <f t="shared" si="14"/>
        <v>4488</v>
      </c>
      <c r="J70" s="97">
        <f t="shared" si="14"/>
        <v>2191</v>
      </c>
      <c r="K70" s="97">
        <f t="shared" si="14"/>
        <v>3499</v>
      </c>
      <c r="L70" s="97">
        <f t="shared" si="14"/>
        <v>2100</v>
      </c>
      <c r="M70" s="97">
        <f t="shared" si="14"/>
        <v>1450</v>
      </c>
      <c r="N70" s="97">
        <f t="shared" si="14"/>
        <v>2250</v>
      </c>
      <c r="O70" s="97">
        <f t="shared" si="14"/>
        <v>2250</v>
      </c>
      <c r="P70" s="134">
        <f>SUM(D70:O70)</f>
        <v>38478</v>
      </c>
    </row>
    <row r="71" spans="1:16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5"/>
      <c r="L71" s="35"/>
      <c r="M71" s="35"/>
      <c r="N71" s="35"/>
      <c r="O71" s="35"/>
      <c r="P71" s="34"/>
    </row>
    <row r="72" spans="1:16">
      <c r="I72" s="19"/>
    </row>
    <row r="73" spans="1:16">
      <c r="I73" s="19"/>
    </row>
    <row r="74" spans="1:16">
      <c r="I74" s="19"/>
    </row>
    <row r="75" spans="1:16">
      <c r="I75" s="19"/>
    </row>
    <row r="76" spans="1:16">
      <c r="I76" s="19"/>
    </row>
    <row r="77" spans="1:16">
      <c r="I77" s="19"/>
    </row>
    <row r="78" spans="1:16">
      <c r="I78" s="19"/>
    </row>
    <row r="79" spans="1:16">
      <c r="I79" s="19"/>
    </row>
    <row r="80" spans="1:16">
      <c r="I80" s="19"/>
    </row>
    <row r="81" spans="9:9">
      <c r="I81" s="19"/>
    </row>
    <row r="82" spans="9:9">
      <c r="I82" s="19"/>
    </row>
    <row r="83" spans="9:9">
      <c r="I83" s="19"/>
    </row>
    <row r="84" spans="9:9">
      <c r="I84" s="19"/>
    </row>
    <row r="85" spans="9:9">
      <c r="I85" s="19"/>
    </row>
    <row r="86" spans="9:9">
      <c r="I86" s="19"/>
    </row>
    <row r="87" spans="9:9">
      <c r="I87" s="19"/>
    </row>
    <row r="88" spans="9:9">
      <c r="I88" s="19"/>
    </row>
    <row r="89" spans="9:9">
      <c r="I89" s="19"/>
    </row>
    <row r="90" spans="9:9">
      <c r="I90" s="19"/>
    </row>
    <row r="91" spans="9:9">
      <c r="I91" s="19"/>
    </row>
    <row r="92" spans="9:9">
      <c r="I92" s="19"/>
    </row>
    <row r="93" spans="9:9">
      <c r="I93" s="19"/>
    </row>
    <row r="94" spans="9:9">
      <c r="I94" s="19"/>
    </row>
    <row r="95" spans="9:9">
      <c r="I95" s="19"/>
    </row>
    <row r="96" spans="9:9">
      <c r="I96" s="19"/>
    </row>
    <row r="97" spans="9:9">
      <c r="I97" s="19"/>
    </row>
    <row r="98" spans="9:9">
      <c r="I98" s="19"/>
    </row>
    <row r="99" spans="9:9">
      <c r="I99" s="19"/>
    </row>
    <row r="100" spans="9:9">
      <c r="I100" s="19"/>
    </row>
    <row r="101" spans="9:9">
      <c r="I101" s="19"/>
    </row>
    <row r="102" spans="9:9">
      <c r="I102" s="19"/>
    </row>
    <row r="103" spans="9:9">
      <c r="I103" s="19"/>
    </row>
    <row r="104" spans="9:9">
      <c r="I104" s="19"/>
    </row>
    <row r="105" spans="9:9">
      <c r="I105" s="19"/>
    </row>
    <row r="106" spans="9:9">
      <c r="I106" s="19"/>
    </row>
    <row r="107" spans="9:9">
      <c r="I107" s="19"/>
    </row>
    <row r="108" spans="9:9">
      <c r="I108" s="19"/>
    </row>
    <row r="109" spans="9:9">
      <c r="I109" s="19"/>
    </row>
    <row r="110" spans="9:9">
      <c r="I110" s="19"/>
    </row>
    <row r="111" spans="9:9">
      <c r="I111" s="19"/>
    </row>
    <row r="112" spans="9:9">
      <c r="I112" s="19"/>
    </row>
    <row r="113" spans="9:9">
      <c r="I113" s="19"/>
    </row>
    <row r="114" spans="9:9">
      <c r="I114" s="19"/>
    </row>
    <row r="115" spans="9:9">
      <c r="I115" s="19"/>
    </row>
    <row r="116" spans="9:9">
      <c r="I116" s="19"/>
    </row>
    <row r="117" spans="9:9">
      <c r="I117" s="19"/>
    </row>
    <row r="118" spans="9:9">
      <c r="I118" s="19"/>
    </row>
    <row r="119" spans="9:9">
      <c r="I119" s="19"/>
    </row>
    <row r="120" spans="9:9">
      <c r="I120" s="19"/>
    </row>
    <row r="121" spans="9:9">
      <c r="I121" s="19"/>
    </row>
    <row r="122" spans="9:9">
      <c r="I122" s="19"/>
    </row>
    <row r="123" spans="9:9">
      <c r="I123" s="19"/>
    </row>
    <row r="124" spans="9:9">
      <c r="I124" s="19"/>
    </row>
    <row r="125" spans="9:9">
      <c r="I125" s="19"/>
    </row>
    <row r="126" spans="9:9">
      <c r="I126" s="19"/>
    </row>
    <row r="127" spans="9:9">
      <c r="I127" s="19"/>
    </row>
    <row r="128" spans="9:9">
      <c r="I128" s="19"/>
    </row>
    <row r="129" spans="9:9">
      <c r="I129" s="19"/>
    </row>
    <row r="130" spans="9:9">
      <c r="I130" s="19"/>
    </row>
    <row r="131" spans="9:9">
      <c r="I131" s="19"/>
    </row>
    <row r="132" spans="9:9">
      <c r="I132" s="19"/>
    </row>
    <row r="133" spans="9:9">
      <c r="I133" s="19"/>
    </row>
    <row r="134" spans="9:9">
      <c r="I134" s="19"/>
    </row>
    <row r="135" spans="9:9">
      <c r="I135" s="19"/>
    </row>
    <row r="136" spans="9:9">
      <c r="I136" s="19"/>
    </row>
    <row r="137" spans="9:9">
      <c r="I137" s="19"/>
    </row>
    <row r="138" spans="9:9">
      <c r="I138" s="19"/>
    </row>
    <row r="139" spans="9:9">
      <c r="I139" s="19"/>
    </row>
    <row r="140" spans="9:9">
      <c r="I140" s="19"/>
    </row>
  </sheetData>
  <mergeCells count="5">
    <mergeCell ref="A1:L1"/>
    <mergeCell ref="A56:C56"/>
    <mergeCell ref="A2:C2"/>
    <mergeCell ref="A30:C30"/>
    <mergeCell ref="A49:C49"/>
  </mergeCells>
  <phoneticPr fontId="2" type="noConversion"/>
  <pageMargins left="0.74803149606299213" right="0.74803149606299213" top="0.89" bottom="0.94" header="0.51181102362204722" footer="0.51181102362204722"/>
  <pageSetup paperSize="8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L80"/>
  <sheetViews>
    <sheetView zoomScaleNormal="10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D70" sqref="D70:O70"/>
    </sheetView>
  </sheetViews>
  <sheetFormatPr defaultColWidth="9" defaultRowHeight="19.5"/>
  <cols>
    <col min="1" max="1" width="8.75" style="54" customWidth="1"/>
    <col min="2" max="2" width="16.5" style="54" customWidth="1"/>
    <col min="3" max="3" width="23.5" style="54" customWidth="1"/>
    <col min="4" max="4" width="11.875" style="27" bestFit="1" customWidth="1"/>
    <col min="5" max="5" width="11.125" style="27" bestFit="1" customWidth="1"/>
    <col min="6" max="6" width="11.125" style="28" bestFit="1" customWidth="1"/>
    <col min="7" max="12" width="11.125" style="27" bestFit="1" customWidth="1"/>
    <col min="13" max="15" width="10.5" style="27" bestFit="1" customWidth="1"/>
    <col min="16" max="16" width="12.375" style="36" bestFit="1" customWidth="1"/>
    <col min="17" max="17" width="8.625" style="36" bestFit="1" customWidth="1"/>
    <col min="18" max="16384" width="9" style="27"/>
  </cols>
  <sheetData>
    <row r="1" spans="1:38" ht="16.5">
      <c r="A1" s="358" t="s">
        <v>339</v>
      </c>
      <c r="B1" s="359"/>
      <c r="C1" s="359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38" ht="16.5">
      <c r="A2" s="360" t="s">
        <v>194</v>
      </c>
      <c r="B2" s="361"/>
      <c r="C2" s="361"/>
      <c r="D2" s="243" t="s">
        <v>373</v>
      </c>
      <c r="E2" s="243" t="s">
        <v>374</v>
      </c>
      <c r="F2" s="243" t="s">
        <v>375</v>
      </c>
      <c r="G2" s="243" t="s">
        <v>376</v>
      </c>
      <c r="H2" s="243" t="s">
        <v>377</v>
      </c>
      <c r="I2" s="243" t="s">
        <v>378</v>
      </c>
      <c r="J2" s="243" t="s">
        <v>379</v>
      </c>
      <c r="K2" s="243" t="s">
        <v>380</v>
      </c>
      <c r="L2" s="243" t="s">
        <v>365</v>
      </c>
      <c r="M2" s="243" t="s">
        <v>381</v>
      </c>
      <c r="N2" s="244" t="s">
        <v>382</v>
      </c>
      <c r="O2" s="243" t="s">
        <v>383</v>
      </c>
      <c r="P2" s="191"/>
      <c r="Q2" s="191"/>
    </row>
    <row r="3" spans="1:38" s="29" customFormat="1" ht="16.5">
      <c r="A3" s="192" t="s">
        <v>203</v>
      </c>
      <c r="B3" s="192" t="s">
        <v>204</v>
      </c>
      <c r="C3" s="193" t="s">
        <v>205</v>
      </c>
      <c r="D3" s="245" t="s">
        <v>108</v>
      </c>
      <c r="E3" s="245" t="s">
        <v>109</v>
      </c>
      <c r="F3" s="245" t="s">
        <v>110</v>
      </c>
      <c r="G3" s="245" t="s">
        <v>111</v>
      </c>
      <c r="H3" s="245" t="s">
        <v>112</v>
      </c>
      <c r="I3" s="245" t="s">
        <v>113</v>
      </c>
      <c r="J3" s="245" t="s">
        <v>114</v>
      </c>
      <c r="K3" s="245" t="s">
        <v>115</v>
      </c>
      <c r="L3" s="245" t="s">
        <v>116</v>
      </c>
      <c r="M3" s="245" t="s">
        <v>117</v>
      </c>
      <c r="N3" s="245" t="s">
        <v>118</v>
      </c>
      <c r="O3" s="245" t="s">
        <v>119</v>
      </c>
      <c r="P3" s="246" t="s">
        <v>319</v>
      </c>
      <c r="Q3" s="191"/>
    </row>
    <row r="4" spans="1:38" s="29" customFormat="1">
      <c r="A4" s="193" t="s">
        <v>228</v>
      </c>
      <c r="B4" s="194" t="s">
        <v>171</v>
      </c>
      <c r="C4" s="195" t="s">
        <v>159</v>
      </c>
      <c r="D4" s="247">
        <v>0</v>
      </c>
      <c r="E4" s="247">
        <v>0</v>
      </c>
      <c r="F4" s="248">
        <v>0</v>
      </c>
      <c r="G4" s="248">
        <v>0</v>
      </c>
      <c r="H4" s="248">
        <v>0</v>
      </c>
      <c r="I4" s="248">
        <v>0</v>
      </c>
      <c r="J4" s="248">
        <v>152000</v>
      </c>
      <c r="K4" s="248">
        <v>180000</v>
      </c>
      <c r="L4" s="248">
        <v>203600</v>
      </c>
      <c r="M4" s="248">
        <v>162600</v>
      </c>
      <c r="N4" s="248">
        <v>25200</v>
      </c>
      <c r="O4" s="248">
        <v>0</v>
      </c>
      <c r="P4" s="249"/>
      <c r="Q4" s="282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38" s="29" customFormat="1">
      <c r="A5" s="250"/>
      <c r="B5" s="195" t="s">
        <v>172</v>
      </c>
      <c r="C5" s="195" t="s">
        <v>160</v>
      </c>
      <c r="D5" s="247">
        <v>253000</v>
      </c>
      <c r="E5" s="247">
        <v>200800</v>
      </c>
      <c r="F5" s="248">
        <v>130200</v>
      </c>
      <c r="G5" s="248">
        <v>233800</v>
      </c>
      <c r="H5" s="248">
        <v>208800</v>
      </c>
      <c r="I5" s="248">
        <v>318600</v>
      </c>
      <c r="J5" s="248">
        <v>204000</v>
      </c>
      <c r="K5" s="248">
        <v>178200</v>
      </c>
      <c r="L5" s="248">
        <v>195200</v>
      </c>
      <c r="M5" s="248">
        <v>166200</v>
      </c>
      <c r="N5" s="248">
        <v>267800</v>
      </c>
      <c r="O5" s="248">
        <v>274400</v>
      </c>
      <c r="P5" s="249"/>
      <c r="Q5" s="282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1:38" s="29" customFormat="1">
      <c r="A6" s="251"/>
      <c r="B6" s="251"/>
      <c r="C6" s="195" t="s">
        <v>161</v>
      </c>
      <c r="D6" s="247">
        <v>38400</v>
      </c>
      <c r="E6" s="247">
        <v>21000</v>
      </c>
      <c r="F6" s="248">
        <v>19200</v>
      </c>
      <c r="G6" s="248">
        <v>36800</v>
      </c>
      <c r="H6" s="248">
        <v>31000</v>
      </c>
      <c r="I6" s="248">
        <v>40400</v>
      </c>
      <c r="J6" s="248">
        <v>59600</v>
      </c>
      <c r="K6" s="248">
        <v>47600</v>
      </c>
      <c r="L6" s="248">
        <v>52000</v>
      </c>
      <c r="M6" s="248">
        <v>34800</v>
      </c>
      <c r="N6" s="248">
        <v>40800</v>
      </c>
      <c r="O6" s="248">
        <v>46200</v>
      </c>
      <c r="P6" s="249"/>
      <c r="Q6" s="19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s="29" customFormat="1" ht="19.5" customHeight="1">
      <c r="A7" s="251"/>
      <c r="B7" s="252"/>
      <c r="C7" s="195" t="s">
        <v>162</v>
      </c>
      <c r="D7" s="247">
        <v>156600</v>
      </c>
      <c r="E7" s="247">
        <v>135600</v>
      </c>
      <c r="F7" s="248">
        <v>125400</v>
      </c>
      <c r="G7" s="248">
        <v>161800</v>
      </c>
      <c r="H7" s="248">
        <v>144800</v>
      </c>
      <c r="I7" s="248">
        <v>157800</v>
      </c>
      <c r="J7" s="248">
        <v>193400</v>
      </c>
      <c r="K7" s="248">
        <v>166400</v>
      </c>
      <c r="L7" s="248">
        <v>187200</v>
      </c>
      <c r="M7" s="248">
        <v>151600</v>
      </c>
      <c r="N7" s="248">
        <v>157800</v>
      </c>
      <c r="O7" s="248">
        <v>162600</v>
      </c>
      <c r="P7" s="249"/>
      <c r="Q7" s="19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s="29" customFormat="1">
      <c r="A8" s="251"/>
      <c r="B8" s="252"/>
      <c r="C8" s="192" t="s">
        <v>227</v>
      </c>
      <c r="D8" s="247">
        <f>SUM(D4:D7)</f>
        <v>448000</v>
      </c>
      <c r="E8" s="247">
        <f t="shared" ref="E8:O8" si="0">SUM(E4:E7)</f>
        <v>357400</v>
      </c>
      <c r="F8" s="247">
        <f t="shared" si="0"/>
        <v>274800</v>
      </c>
      <c r="G8" s="247">
        <f t="shared" si="0"/>
        <v>432400</v>
      </c>
      <c r="H8" s="247">
        <f t="shared" si="0"/>
        <v>384600</v>
      </c>
      <c r="I8" s="247">
        <f t="shared" si="0"/>
        <v>516800</v>
      </c>
      <c r="J8" s="247">
        <f t="shared" si="0"/>
        <v>609000</v>
      </c>
      <c r="K8" s="247">
        <f t="shared" si="0"/>
        <v>572200</v>
      </c>
      <c r="L8" s="247">
        <f t="shared" si="0"/>
        <v>638000</v>
      </c>
      <c r="M8" s="247">
        <f t="shared" si="0"/>
        <v>515200</v>
      </c>
      <c r="N8" s="247">
        <f t="shared" si="0"/>
        <v>491600</v>
      </c>
      <c r="O8" s="247">
        <f t="shared" si="0"/>
        <v>483200</v>
      </c>
      <c r="P8" s="247">
        <f>SUM(D8:O8)</f>
        <v>5723200</v>
      </c>
      <c r="Q8" s="283">
        <f>P8/P28</f>
        <v>0.26138823679859696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1:38" s="29" customFormat="1">
      <c r="A9" s="251"/>
      <c r="B9" s="252"/>
      <c r="C9" s="195" t="s">
        <v>163</v>
      </c>
      <c r="D9" s="247">
        <v>-24000</v>
      </c>
      <c r="E9" s="247">
        <v>-200</v>
      </c>
      <c r="F9" s="247">
        <v>-20400</v>
      </c>
      <c r="G9" s="247">
        <v>-32400</v>
      </c>
      <c r="H9" s="247">
        <v>-41400</v>
      </c>
      <c r="I9" s="247">
        <v>-4800</v>
      </c>
      <c r="J9" s="247">
        <v>50600</v>
      </c>
      <c r="K9" s="248">
        <v>-39800</v>
      </c>
      <c r="L9" s="253">
        <v>49400</v>
      </c>
      <c r="M9" s="248">
        <v>-90200</v>
      </c>
      <c r="N9" s="248">
        <v>-47400</v>
      </c>
      <c r="O9" s="248">
        <v>54400</v>
      </c>
      <c r="P9" s="247">
        <f>SUM(D9:O9)</f>
        <v>-146200</v>
      </c>
      <c r="Q9" s="282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s="29" customFormat="1">
      <c r="A10" s="251"/>
      <c r="B10" s="251"/>
      <c r="C10" s="195" t="s">
        <v>164</v>
      </c>
      <c r="D10" s="247">
        <v>1186107</v>
      </c>
      <c r="E10" s="247">
        <v>996310</v>
      </c>
      <c r="F10" s="248">
        <v>801967</v>
      </c>
      <c r="G10" s="248">
        <v>1140855</v>
      </c>
      <c r="H10" s="248">
        <v>1046321</v>
      </c>
      <c r="I10" s="248">
        <v>1360505</v>
      </c>
      <c r="J10" s="248">
        <v>1884888</v>
      </c>
      <c r="K10" s="248">
        <v>1904871</v>
      </c>
      <c r="L10" s="248">
        <v>2080966</v>
      </c>
      <c r="M10" s="248">
        <v>1756456</v>
      </c>
      <c r="N10" s="248">
        <v>1350718</v>
      </c>
      <c r="O10" s="248">
        <v>1263110</v>
      </c>
      <c r="P10" s="247">
        <f>SUM(D10:O10)</f>
        <v>16773074</v>
      </c>
      <c r="Q10" s="191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29" customFormat="1">
      <c r="A11" s="251"/>
      <c r="B11" s="252"/>
      <c r="C11" s="195" t="s">
        <v>165</v>
      </c>
      <c r="D11" s="247"/>
      <c r="E11" s="247"/>
      <c r="F11" s="247"/>
      <c r="G11" s="247"/>
      <c r="H11" s="247"/>
      <c r="I11" s="247"/>
      <c r="J11" s="247"/>
      <c r="K11" s="248"/>
      <c r="L11" s="248"/>
      <c r="M11" s="248"/>
      <c r="N11" s="248"/>
      <c r="O11" s="248"/>
      <c r="P11" s="249"/>
      <c r="Q11" s="282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s="29" customFormat="1">
      <c r="A12" s="196" t="s">
        <v>229</v>
      </c>
      <c r="B12" s="197" t="s">
        <v>173</v>
      </c>
      <c r="C12" s="197" t="s">
        <v>159</v>
      </c>
      <c r="D12" s="254">
        <v>0</v>
      </c>
      <c r="E12" s="254">
        <v>0</v>
      </c>
      <c r="F12" s="255">
        <v>0</v>
      </c>
      <c r="G12" s="255">
        <v>0</v>
      </c>
      <c r="H12" s="255">
        <v>0</v>
      </c>
      <c r="I12" s="255">
        <v>0</v>
      </c>
      <c r="J12" s="255">
        <v>205200</v>
      </c>
      <c r="K12" s="255">
        <v>212800</v>
      </c>
      <c r="L12" s="255">
        <v>223600</v>
      </c>
      <c r="M12" s="255">
        <v>211200</v>
      </c>
      <c r="N12" s="255">
        <v>34400</v>
      </c>
      <c r="O12" s="255">
        <v>0</v>
      </c>
      <c r="P12" s="249"/>
      <c r="Q12" s="191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38" s="29" customFormat="1">
      <c r="A13" s="256"/>
      <c r="B13" s="197" t="s">
        <v>174</v>
      </c>
      <c r="C13" s="197" t="s">
        <v>160</v>
      </c>
      <c r="D13" s="254">
        <v>402400</v>
      </c>
      <c r="E13" s="254">
        <v>338800</v>
      </c>
      <c r="F13" s="255">
        <v>210000</v>
      </c>
      <c r="G13" s="255">
        <v>395200</v>
      </c>
      <c r="H13" s="255">
        <v>334800</v>
      </c>
      <c r="I13" s="255">
        <v>484400</v>
      </c>
      <c r="J13" s="255">
        <v>317600</v>
      </c>
      <c r="K13" s="255">
        <v>246000</v>
      </c>
      <c r="L13" s="255">
        <v>263200</v>
      </c>
      <c r="M13" s="255">
        <v>268000</v>
      </c>
      <c r="N13" s="255">
        <v>414800</v>
      </c>
      <c r="O13" s="255">
        <v>428800</v>
      </c>
      <c r="P13" s="249"/>
      <c r="Q13" s="191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s="29" customFormat="1">
      <c r="A14" s="256"/>
      <c r="B14" s="256"/>
      <c r="C14" s="197" t="s">
        <v>161</v>
      </c>
      <c r="D14" s="254">
        <v>66000</v>
      </c>
      <c r="E14" s="254">
        <v>40800</v>
      </c>
      <c r="F14" s="255">
        <v>32400</v>
      </c>
      <c r="G14" s="255">
        <v>66400</v>
      </c>
      <c r="H14" s="255">
        <v>56000</v>
      </c>
      <c r="I14" s="255">
        <v>65200</v>
      </c>
      <c r="J14" s="255">
        <v>94800</v>
      </c>
      <c r="K14" s="255">
        <v>65600</v>
      </c>
      <c r="L14" s="255">
        <v>69600</v>
      </c>
      <c r="M14" s="255">
        <v>64400</v>
      </c>
      <c r="N14" s="255">
        <v>65600</v>
      </c>
      <c r="O14" s="255">
        <v>75200</v>
      </c>
      <c r="P14" s="249"/>
      <c r="Q14" s="191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s="29" customFormat="1">
      <c r="A15" s="256"/>
      <c r="B15" s="256"/>
      <c r="C15" s="197" t="s">
        <v>162</v>
      </c>
      <c r="D15" s="254">
        <v>306000</v>
      </c>
      <c r="E15" s="254">
        <v>274400</v>
      </c>
      <c r="F15" s="255">
        <v>237200</v>
      </c>
      <c r="G15" s="255">
        <v>318000</v>
      </c>
      <c r="H15" s="255">
        <v>291200</v>
      </c>
      <c r="I15" s="255">
        <v>326000</v>
      </c>
      <c r="J15" s="255">
        <v>404400</v>
      </c>
      <c r="K15" s="255">
        <v>304000</v>
      </c>
      <c r="L15" s="255">
        <v>330000</v>
      </c>
      <c r="M15" s="255">
        <v>303200</v>
      </c>
      <c r="N15" s="255">
        <v>302800</v>
      </c>
      <c r="O15" s="255">
        <v>303600</v>
      </c>
      <c r="P15" s="249"/>
      <c r="Q15" s="282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s="29" customFormat="1">
      <c r="A16" s="256"/>
      <c r="B16" s="256"/>
      <c r="C16" s="196" t="s">
        <v>227</v>
      </c>
      <c r="D16" s="254">
        <f>SUM(D12:D15)</f>
        <v>774400</v>
      </c>
      <c r="E16" s="254">
        <f t="shared" ref="E16:O16" si="1">SUM(E12:E15)</f>
        <v>654000</v>
      </c>
      <c r="F16" s="254">
        <f t="shared" si="1"/>
        <v>479600</v>
      </c>
      <c r="G16" s="254">
        <f t="shared" si="1"/>
        <v>779600</v>
      </c>
      <c r="H16" s="254">
        <f t="shared" si="1"/>
        <v>682000</v>
      </c>
      <c r="I16" s="254">
        <f t="shared" si="1"/>
        <v>875600</v>
      </c>
      <c r="J16" s="254">
        <f t="shared" si="1"/>
        <v>1022000</v>
      </c>
      <c r="K16" s="254">
        <f t="shared" si="1"/>
        <v>828400</v>
      </c>
      <c r="L16" s="254">
        <f t="shared" si="1"/>
        <v>886400</v>
      </c>
      <c r="M16" s="254">
        <f t="shared" si="1"/>
        <v>846800</v>
      </c>
      <c r="N16" s="254">
        <f t="shared" si="1"/>
        <v>817600</v>
      </c>
      <c r="O16" s="254">
        <f t="shared" si="1"/>
        <v>807600</v>
      </c>
      <c r="P16" s="247">
        <f>SUM(D16:O16)</f>
        <v>9454000</v>
      </c>
      <c r="Q16" s="283">
        <f>P16/P28</f>
        <v>0.43178019127305278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29" customFormat="1">
      <c r="A17" s="256"/>
      <c r="B17" s="256"/>
      <c r="C17" s="197" t="s">
        <v>163</v>
      </c>
      <c r="D17" s="254">
        <v>-25200</v>
      </c>
      <c r="E17" s="254">
        <v>8800</v>
      </c>
      <c r="F17" s="254">
        <v>-16800</v>
      </c>
      <c r="G17" s="254">
        <v>-27600</v>
      </c>
      <c r="H17" s="254">
        <v>-76800</v>
      </c>
      <c r="I17" s="254">
        <v>-4000</v>
      </c>
      <c r="J17" s="254">
        <v>162294</v>
      </c>
      <c r="K17" s="255">
        <v>-61200</v>
      </c>
      <c r="L17" s="257">
        <v>51600</v>
      </c>
      <c r="M17" s="255">
        <v>-135200</v>
      </c>
      <c r="N17" s="255">
        <v>-65200</v>
      </c>
      <c r="O17" s="255">
        <v>58800</v>
      </c>
      <c r="P17" s="247">
        <f>SUM(D17:O17)</f>
        <v>-130506</v>
      </c>
      <c r="Q17" s="282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s="29" customFormat="1">
      <c r="A18" s="256"/>
      <c r="B18" s="256"/>
      <c r="C18" s="197" t="s">
        <v>164</v>
      </c>
      <c r="D18" s="254">
        <v>1860037</v>
      </c>
      <c r="E18" s="254">
        <v>1617302</v>
      </c>
      <c r="F18" s="255">
        <v>1227713</v>
      </c>
      <c r="G18" s="255">
        <v>1857181</v>
      </c>
      <c r="H18" s="255">
        <v>1653100</v>
      </c>
      <c r="I18" s="255">
        <v>2104452</v>
      </c>
      <c r="J18" s="255">
        <v>2917708</v>
      </c>
      <c r="K18" s="255">
        <v>2506420</v>
      </c>
      <c r="L18" s="257">
        <v>2637327</v>
      </c>
      <c r="M18" s="255">
        <v>2593711</v>
      </c>
      <c r="N18" s="255">
        <v>2074768</v>
      </c>
      <c r="O18" s="255">
        <v>1936561</v>
      </c>
      <c r="P18" s="247">
        <f>SUM(D18:O18)</f>
        <v>24986280</v>
      </c>
      <c r="Q18" s="282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s="29" customFormat="1">
      <c r="A19" s="256"/>
      <c r="B19" s="256"/>
      <c r="C19" s="197" t="s">
        <v>165</v>
      </c>
      <c r="D19" s="254"/>
      <c r="E19" s="254"/>
      <c r="F19" s="254"/>
      <c r="G19" s="254"/>
      <c r="H19" s="254"/>
      <c r="I19" s="254"/>
      <c r="J19" s="254">
        <v>104291</v>
      </c>
      <c r="K19" s="255"/>
      <c r="L19" s="257"/>
      <c r="M19" s="255"/>
      <c r="N19" s="255"/>
      <c r="O19" s="255"/>
      <c r="P19" s="249"/>
      <c r="Q19" s="282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s="29" customFormat="1">
      <c r="A20" s="192" t="s">
        <v>230</v>
      </c>
      <c r="B20" s="195" t="s">
        <v>175</v>
      </c>
      <c r="C20" s="195" t="s">
        <v>159</v>
      </c>
      <c r="D20" s="247">
        <v>0</v>
      </c>
      <c r="E20" s="247">
        <v>0</v>
      </c>
      <c r="F20" s="248">
        <v>0</v>
      </c>
      <c r="G20" s="248">
        <v>0</v>
      </c>
      <c r="H20" s="248">
        <v>0</v>
      </c>
      <c r="I20" s="248">
        <v>0</v>
      </c>
      <c r="J20" s="248">
        <v>146800</v>
      </c>
      <c r="K20" s="248">
        <v>153400</v>
      </c>
      <c r="L20" s="248">
        <v>176000</v>
      </c>
      <c r="M20" s="248">
        <v>148600</v>
      </c>
      <c r="N20" s="248">
        <v>24200</v>
      </c>
      <c r="O20" s="248">
        <v>0</v>
      </c>
      <c r="P20" s="249"/>
      <c r="Q20" s="282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s="29" customFormat="1">
      <c r="A21" s="251"/>
      <c r="B21" s="195" t="s">
        <v>176</v>
      </c>
      <c r="C21" s="195" t="s">
        <v>160</v>
      </c>
      <c r="D21" s="247">
        <v>291400</v>
      </c>
      <c r="E21" s="247">
        <v>247400</v>
      </c>
      <c r="F21" s="248">
        <v>156600</v>
      </c>
      <c r="G21" s="248">
        <v>289000</v>
      </c>
      <c r="H21" s="248">
        <v>255600</v>
      </c>
      <c r="I21" s="248">
        <v>344400</v>
      </c>
      <c r="J21" s="248">
        <v>225400</v>
      </c>
      <c r="K21" s="248">
        <v>174600</v>
      </c>
      <c r="L21" s="248">
        <v>198200</v>
      </c>
      <c r="M21" s="248">
        <v>179600</v>
      </c>
      <c r="N21" s="248">
        <v>269200</v>
      </c>
      <c r="O21" s="248">
        <v>290600</v>
      </c>
      <c r="P21" s="249"/>
      <c r="Q21" s="282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s="29" customFormat="1">
      <c r="A22" s="251"/>
      <c r="B22" s="251"/>
      <c r="C22" s="195" t="s">
        <v>161</v>
      </c>
      <c r="D22" s="247">
        <v>48200</v>
      </c>
      <c r="E22" s="247">
        <v>28000</v>
      </c>
      <c r="F22" s="248">
        <v>26400</v>
      </c>
      <c r="G22" s="248">
        <v>48400</v>
      </c>
      <c r="H22" s="248">
        <v>41000</v>
      </c>
      <c r="I22" s="248">
        <v>45200</v>
      </c>
      <c r="J22" s="248">
        <v>64000</v>
      </c>
      <c r="K22" s="248">
        <v>41200</v>
      </c>
      <c r="L22" s="248">
        <v>52200</v>
      </c>
      <c r="M22" s="248">
        <v>39400</v>
      </c>
      <c r="N22" s="248">
        <v>41600</v>
      </c>
      <c r="O22" s="248">
        <v>50600</v>
      </c>
      <c r="P22" s="249"/>
      <c r="Q22" s="191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1:38" s="29" customFormat="1">
      <c r="A23" s="251"/>
      <c r="B23" s="252"/>
      <c r="C23" s="195" t="s">
        <v>162</v>
      </c>
      <c r="D23" s="247">
        <v>223600</v>
      </c>
      <c r="E23" s="247">
        <v>194400</v>
      </c>
      <c r="F23" s="248">
        <v>184400</v>
      </c>
      <c r="G23" s="248">
        <v>231800</v>
      </c>
      <c r="H23" s="248">
        <v>208600</v>
      </c>
      <c r="I23" s="248">
        <v>238000</v>
      </c>
      <c r="J23" s="248">
        <v>280000</v>
      </c>
      <c r="K23" s="248">
        <v>189800</v>
      </c>
      <c r="L23" s="248">
        <v>229200</v>
      </c>
      <c r="M23" s="248">
        <v>215000</v>
      </c>
      <c r="N23" s="248">
        <v>206800</v>
      </c>
      <c r="O23" s="248">
        <v>219400</v>
      </c>
      <c r="P23" s="249"/>
      <c r="Q23" s="28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1:38" s="29" customFormat="1">
      <c r="A24" s="251"/>
      <c r="B24" s="252"/>
      <c r="C24" s="192" t="s">
        <v>227</v>
      </c>
      <c r="D24" s="247">
        <f>SUM(D20:D23)</f>
        <v>563200</v>
      </c>
      <c r="E24" s="247">
        <f t="shared" ref="E24:O24" si="2">SUM(E20:E23)</f>
        <v>469800</v>
      </c>
      <c r="F24" s="247">
        <f t="shared" si="2"/>
        <v>367400</v>
      </c>
      <c r="G24" s="247">
        <f t="shared" si="2"/>
        <v>569200</v>
      </c>
      <c r="H24" s="247">
        <f t="shared" si="2"/>
        <v>505200</v>
      </c>
      <c r="I24" s="247">
        <f t="shared" si="2"/>
        <v>627600</v>
      </c>
      <c r="J24" s="247">
        <f t="shared" si="2"/>
        <v>716200</v>
      </c>
      <c r="K24" s="247">
        <f t="shared" si="2"/>
        <v>559000</v>
      </c>
      <c r="L24" s="247">
        <f t="shared" si="2"/>
        <v>655600</v>
      </c>
      <c r="M24" s="247">
        <f t="shared" si="2"/>
        <v>582600</v>
      </c>
      <c r="N24" s="247">
        <f t="shared" si="2"/>
        <v>541800</v>
      </c>
      <c r="O24" s="247">
        <f t="shared" si="2"/>
        <v>560600</v>
      </c>
      <c r="P24" s="247">
        <f>SUM(D24:O24)</f>
        <v>6718200</v>
      </c>
      <c r="Q24" s="283">
        <f>P24/P28</f>
        <v>0.30683157192835026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s="29" customFormat="1">
      <c r="A25" s="251"/>
      <c r="B25" s="252"/>
      <c r="C25" s="195" t="s">
        <v>163</v>
      </c>
      <c r="D25" s="247">
        <v>-10800</v>
      </c>
      <c r="E25" s="247">
        <v>4000</v>
      </c>
      <c r="F25" s="247">
        <v>-8400</v>
      </c>
      <c r="G25" s="247">
        <v>-23800</v>
      </c>
      <c r="H25" s="247">
        <v>-51800</v>
      </c>
      <c r="I25" s="247">
        <v>-4800</v>
      </c>
      <c r="J25" s="247">
        <v>20800</v>
      </c>
      <c r="K25" s="248">
        <v>-102800</v>
      </c>
      <c r="L25" s="248">
        <v>7600</v>
      </c>
      <c r="M25" s="248">
        <v>-142000</v>
      </c>
      <c r="N25" s="248">
        <v>-77600</v>
      </c>
      <c r="O25" s="248">
        <v>28800</v>
      </c>
      <c r="P25" s="247">
        <f>SUM(D25:O25)</f>
        <v>-360800</v>
      </c>
      <c r="Q25" s="282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s="29" customFormat="1">
      <c r="A26" s="251"/>
      <c r="B26" s="251"/>
      <c r="C26" s="195" t="s">
        <v>164</v>
      </c>
      <c r="D26" s="247">
        <v>1357215</v>
      </c>
      <c r="E26" s="247">
        <v>1175075</v>
      </c>
      <c r="F26" s="248">
        <v>928203</v>
      </c>
      <c r="G26" s="248">
        <v>1361569</v>
      </c>
      <c r="H26" s="248">
        <v>1237150</v>
      </c>
      <c r="I26" s="248">
        <v>1508174</v>
      </c>
      <c r="J26" s="248">
        <v>2009936</v>
      </c>
      <c r="K26" s="248">
        <v>1758663</v>
      </c>
      <c r="L26" s="248">
        <v>1985358</v>
      </c>
      <c r="M26" s="248">
        <v>1795938</v>
      </c>
      <c r="N26" s="248">
        <v>1382367</v>
      </c>
      <c r="O26" s="248">
        <v>1351890</v>
      </c>
      <c r="P26" s="247">
        <f>SUM(D26:O26)</f>
        <v>17851538</v>
      </c>
      <c r="Q26" s="282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1:38" s="29" customFormat="1">
      <c r="A27" s="251"/>
      <c r="B27" s="252"/>
      <c r="C27" s="195" t="s">
        <v>165</v>
      </c>
      <c r="D27" s="247"/>
      <c r="E27" s="247"/>
      <c r="F27" s="247"/>
      <c r="G27" s="247"/>
      <c r="H27" s="247"/>
      <c r="I27" s="247"/>
      <c r="J27" s="247">
        <v>8780</v>
      </c>
      <c r="K27" s="248"/>
      <c r="L27" s="248"/>
      <c r="M27" s="248"/>
      <c r="N27" s="248"/>
      <c r="O27" s="248"/>
      <c r="P27" s="249"/>
      <c r="Q27" s="282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s="29" customFormat="1">
      <c r="A28" s="258"/>
      <c r="B28" s="258"/>
      <c r="C28" s="198" t="s">
        <v>206</v>
      </c>
      <c r="D28" s="259">
        <f t="shared" ref="D28:N28" si="3">SUM(D8,D16,D24)</f>
        <v>1785600</v>
      </c>
      <c r="E28" s="259">
        <f t="shared" si="3"/>
        <v>1481200</v>
      </c>
      <c r="F28" s="259">
        <f t="shared" si="3"/>
        <v>1121800</v>
      </c>
      <c r="G28" s="259">
        <f t="shared" si="3"/>
        <v>1781200</v>
      </c>
      <c r="H28" s="259">
        <f t="shared" si="3"/>
        <v>1571800</v>
      </c>
      <c r="I28" s="259">
        <f t="shared" si="3"/>
        <v>2020000</v>
      </c>
      <c r="J28" s="259">
        <f t="shared" si="3"/>
        <v>2347200</v>
      </c>
      <c r="K28" s="259">
        <f t="shared" si="3"/>
        <v>1959600</v>
      </c>
      <c r="L28" s="259">
        <f t="shared" si="3"/>
        <v>2180000</v>
      </c>
      <c r="M28" s="259">
        <f t="shared" si="3"/>
        <v>1944600</v>
      </c>
      <c r="N28" s="259">
        <f t="shared" si="3"/>
        <v>1851000</v>
      </c>
      <c r="O28" s="259">
        <f>SUM(O8,O16,O24)</f>
        <v>1851400</v>
      </c>
      <c r="P28" s="260">
        <f>SUM(D28:O28)</f>
        <v>21895400</v>
      </c>
      <c r="Q28" s="285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s="51" customFormat="1">
      <c r="A29" s="258"/>
      <c r="B29" s="258"/>
      <c r="C29" s="198" t="s">
        <v>207</v>
      </c>
      <c r="D29" s="259">
        <f t="shared" ref="D29:N29" si="4">SUM(D10,D18,D26)</f>
        <v>4403359</v>
      </c>
      <c r="E29" s="259">
        <f t="shared" si="4"/>
        <v>3788687</v>
      </c>
      <c r="F29" s="259">
        <f t="shared" si="4"/>
        <v>2957883</v>
      </c>
      <c r="G29" s="259">
        <f t="shared" si="4"/>
        <v>4359605</v>
      </c>
      <c r="H29" s="259">
        <f t="shared" si="4"/>
        <v>3936571</v>
      </c>
      <c r="I29" s="259">
        <f t="shared" si="4"/>
        <v>4973131</v>
      </c>
      <c r="J29" s="259">
        <f t="shared" si="4"/>
        <v>6812532</v>
      </c>
      <c r="K29" s="259">
        <f t="shared" si="4"/>
        <v>6169954</v>
      </c>
      <c r="L29" s="259">
        <f t="shared" si="4"/>
        <v>6703651</v>
      </c>
      <c r="M29" s="259">
        <f t="shared" si="4"/>
        <v>6146105</v>
      </c>
      <c r="N29" s="259">
        <f t="shared" si="4"/>
        <v>4807853</v>
      </c>
      <c r="O29" s="259">
        <f>SUM(O10,O18,O26)</f>
        <v>4551561</v>
      </c>
      <c r="P29" s="260">
        <f>SUM(D29:O29)</f>
        <v>59610892</v>
      </c>
      <c r="Q29" s="285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s="51" customFormat="1">
      <c r="A30" s="364" t="s">
        <v>193</v>
      </c>
      <c r="B30" s="361"/>
      <c r="C30" s="361"/>
      <c r="D30" s="261" t="s">
        <v>349</v>
      </c>
      <c r="E30" s="261" t="s">
        <v>350</v>
      </c>
      <c r="F30" s="262" t="s">
        <v>351</v>
      </c>
      <c r="G30" s="263" t="s">
        <v>352</v>
      </c>
      <c r="H30" s="264" t="s">
        <v>353</v>
      </c>
      <c r="I30" s="264" t="s">
        <v>354</v>
      </c>
      <c r="J30" s="264" t="s">
        <v>355</v>
      </c>
      <c r="K30" s="264" t="s">
        <v>356</v>
      </c>
      <c r="L30" s="264" t="s">
        <v>357</v>
      </c>
      <c r="M30" s="262" t="s">
        <v>358</v>
      </c>
      <c r="N30" s="262" t="s">
        <v>359</v>
      </c>
      <c r="O30" s="262" t="s">
        <v>360</v>
      </c>
      <c r="P30" s="249"/>
      <c r="Q30" s="282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s="29" customFormat="1">
      <c r="A31" s="196" t="s">
        <v>195</v>
      </c>
      <c r="B31" s="199" t="s">
        <v>177</v>
      </c>
      <c r="C31" s="197" t="s">
        <v>166</v>
      </c>
      <c r="D31" s="254">
        <v>7030</v>
      </c>
      <c r="E31" s="254">
        <v>7084</v>
      </c>
      <c r="F31" s="254">
        <v>5350</v>
      </c>
      <c r="G31" s="254">
        <v>6110</v>
      </c>
      <c r="H31" s="255">
        <v>8964</v>
      </c>
      <c r="I31" s="255">
        <v>8259</v>
      </c>
      <c r="J31" s="255">
        <v>8397</v>
      </c>
      <c r="K31" s="255">
        <v>7229</v>
      </c>
      <c r="L31" s="255">
        <v>5712</v>
      </c>
      <c r="M31" s="255">
        <v>6873</v>
      </c>
      <c r="N31" s="255">
        <v>8556</v>
      </c>
      <c r="O31" s="255">
        <v>8200</v>
      </c>
      <c r="P31" s="247">
        <f>SUM(D31:O31)</f>
        <v>87764</v>
      </c>
      <c r="Q31" s="282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29" customFormat="1">
      <c r="A32" s="265"/>
      <c r="B32" s="256"/>
      <c r="C32" s="197" t="s">
        <v>167</v>
      </c>
      <c r="D32" s="254">
        <v>90724</v>
      </c>
      <c r="E32" s="254">
        <v>91407</v>
      </c>
      <c r="F32" s="254">
        <v>69472</v>
      </c>
      <c r="G32" s="254">
        <v>79086</v>
      </c>
      <c r="H32" s="255">
        <v>115189</v>
      </c>
      <c r="I32" s="255">
        <v>106271</v>
      </c>
      <c r="J32" s="255">
        <v>108017</v>
      </c>
      <c r="K32" s="255">
        <v>93241</v>
      </c>
      <c r="L32" s="255">
        <v>74051</v>
      </c>
      <c r="M32" s="266">
        <v>88738</v>
      </c>
      <c r="N32" s="255">
        <v>110028</v>
      </c>
      <c r="O32" s="255">
        <v>105525</v>
      </c>
      <c r="P32" s="247">
        <f t="shared" ref="P32:P46" si="5">SUM(D32:O32)</f>
        <v>1131749</v>
      </c>
      <c r="Q32" s="282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s="29" customFormat="1">
      <c r="A33" s="192" t="s">
        <v>196</v>
      </c>
      <c r="B33" s="200" t="s">
        <v>178</v>
      </c>
      <c r="C33" s="195" t="s">
        <v>166</v>
      </c>
      <c r="D33" s="247">
        <v>18314</v>
      </c>
      <c r="E33" s="247">
        <v>16393</v>
      </c>
      <c r="F33" s="247">
        <v>9079</v>
      </c>
      <c r="G33" s="247">
        <v>15149</v>
      </c>
      <c r="H33" s="248">
        <v>15574</v>
      </c>
      <c r="I33" s="248">
        <v>18878</v>
      </c>
      <c r="J33" s="248">
        <v>18351</v>
      </c>
      <c r="K33" s="248">
        <v>10666</v>
      </c>
      <c r="L33" s="248">
        <v>12706</v>
      </c>
      <c r="M33" s="248">
        <v>13994</v>
      </c>
      <c r="N33" s="248">
        <v>22386</v>
      </c>
      <c r="O33" s="248">
        <v>22716</v>
      </c>
      <c r="P33" s="247">
        <f t="shared" si="5"/>
        <v>194206</v>
      </c>
      <c r="Q33" s="282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1:38" s="29" customFormat="1">
      <c r="A34" s="267"/>
      <c r="B34" s="251"/>
      <c r="C34" s="195" t="s">
        <v>167</v>
      </c>
      <c r="D34" s="247">
        <v>236858</v>
      </c>
      <c r="E34" s="247">
        <v>212558</v>
      </c>
      <c r="F34" s="247">
        <v>120035</v>
      </c>
      <c r="G34" s="247">
        <v>196820</v>
      </c>
      <c r="H34" s="248">
        <v>202197</v>
      </c>
      <c r="I34" s="248">
        <v>243993</v>
      </c>
      <c r="J34" s="248">
        <v>237327</v>
      </c>
      <c r="K34" s="248">
        <v>140111</v>
      </c>
      <c r="L34" s="248">
        <v>165917</v>
      </c>
      <c r="M34" s="268">
        <v>182210</v>
      </c>
      <c r="N34" s="248">
        <v>288369</v>
      </c>
      <c r="O34" s="248">
        <v>292543</v>
      </c>
      <c r="P34" s="247">
        <f t="shared" si="5"/>
        <v>2518938</v>
      </c>
      <c r="Q34" s="282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29" customFormat="1">
      <c r="A35" s="196" t="s">
        <v>197</v>
      </c>
      <c r="B35" s="199" t="s">
        <v>179</v>
      </c>
      <c r="C35" s="197" t="s">
        <v>166</v>
      </c>
      <c r="D35" s="254">
        <v>10665</v>
      </c>
      <c r="E35" s="254">
        <v>10773</v>
      </c>
      <c r="F35" s="254">
        <v>8315</v>
      </c>
      <c r="G35" s="254">
        <v>9214</v>
      </c>
      <c r="H35" s="255">
        <v>11504</v>
      </c>
      <c r="I35" s="255">
        <v>10720</v>
      </c>
      <c r="J35" s="255">
        <v>10771</v>
      </c>
      <c r="K35" s="255">
        <v>8083</v>
      </c>
      <c r="L35" s="255">
        <v>8005</v>
      </c>
      <c r="M35" s="255">
        <v>8539</v>
      </c>
      <c r="N35" s="255">
        <v>11578</v>
      </c>
      <c r="O35" s="255">
        <v>11710</v>
      </c>
      <c r="P35" s="247">
        <f t="shared" si="5"/>
        <v>119877</v>
      </c>
      <c r="Q35" s="282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29" customFormat="1">
      <c r="A36" s="265"/>
      <c r="B36" s="256"/>
      <c r="C36" s="197" t="s">
        <v>167</v>
      </c>
      <c r="D36" s="254">
        <v>136707</v>
      </c>
      <c r="E36" s="254">
        <v>138073</v>
      </c>
      <c r="F36" s="254">
        <v>106979</v>
      </c>
      <c r="G36" s="254">
        <v>118352</v>
      </c>
      <c r="H36" s="255">
        <v>147321</v>
      </c>
      <c r="I36" s="255">
        <v>137403</v>
      </c>
      <c r="J36" s="255">
        <v>138048</v>
      </c>
      <c r="K36" s="255">
        <v>104044</v>
      </c>
      <c r="L36" s="255">
        <v>103058</v>
      </c>
      <c r="M36" s="266">
        <v>109813</v>
      </c>
      <c r="N36" s="255">
        <v>148256</v>
      </c>
      <c r="O36" s="255">
        <v>149926</v>
      </c>
      <c r="P36" s="247">
        <f t="shared" si="5"/>
        <v>1537980</v>
      </c>
      <c r="Q36" s="282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29" customFormat="1">
      <c r="A37" s="192" t="s">
        <v>198</v>
      </c>
      <c r="B37" s="195" t="s">
        <v>180</v>
      </c>
      <c r="C37" s="195" t="s">
        <v>166</v>
      </c>
      <c r="D37" s="247">
        <v>5193</v>
      </c>
      <c r="E37" s="247">
        <v>6071</v>
      </c>
      <c r="F37" s="247">
        <v>4967</v>
      </c>
      <c r="G37" s="247">
        <v>5258</v>
      </c>
      <c r="H37" s="248">
        <v>5957</v>
      </c>
      <c r="I37" s="248">
        <v>5969</v>
      </c>
      <c r="J37" s="248">
        <v>5842</v>
      </c>
      <c r="K37" s="248">
        <v>3915</v>
      </c>
      <c r="L37" s="248">
        <v>3954</v>
      </c>
      <c r="M37" s="248">
        <v>4777</v>
      </c>
      <c r="N37" s="248">
        <v>6554</v>
      </c>
      <c r="O37" s="248">
        <v>5663</v>
      </c>
      <c r="P37" s="247">
        <f t="shared" si="5"/>
        <v>64120</v>
      </c>
      <c r="Q37" s="282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s="29" customFormat="1">
      <c r="A38" s="267"/>
      <c r="B38" s="251"/>
      <c r="C38" s="195" t="s">
        <v>167</v>
      </c>
      <c r="D38" s="247">
        <v>66541</v>
      </c>
      <c r="E38" s="247">
        <v>77647</v>
      </c>
      <c r="F38" s="247">
        <v>63682</v>
      </c>
      <c r="G38" s="247">
        <v>67362</v>
      </c>
      <c r="H38" s="248">
        <v>76205</v>
      </c>
      <c r="I38" s="248">
        <v>76357</v>
      </c>
      <c r="J38" s="248">
        <v>74750</v>
      </c>
      <c r="K38" s="248">
        <v>50374</v>
      </c>
      <c r="L38" s="248">
        <v>50866</v>
      </c>
      <c r="M38" s="248">
        <v>61278</v>
      </c>
      <c r="N38" s="248">
        <v>83756</v>
      </c>
      <c r="O38" s="248">
        <v>72486</v>
      </c>
      <c r="P38" s="247">
        <f t="shared" si="5"/>
        <v>821304</v>
      </c>
      <c r="Q38" s="282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s="29" customFormat="1">
      <c r="A39" s="196" t="s">
        <v>199</v>
      </c>
      <c r="B39" s="197" t="s">
        <v>181</v>
      </c>
      <c r="C39" s="197" t="s">
        <v>166</v>
      </c>
      <c r="D39" s="254">
        <v>1411</v>
      </c>
      <c r="E39" s="254">
        <v>1156</v>
      </c>
      <c r="F39" s="254">
        <v>815</v>
      </c>
      <c r="G39" s="254">
        <v>748</v>
      </c>
      <c r="H39" s="255">
        <v>967</v>
      </c>
      <c r="I39" s="255">
        <v>615</v>
      </c>
      <c r="J39" s="255">
        <v>707</v>
      </c>
      <c r="K39" s="255">
        <v>550</v>
      </c>
      <c r="L39" s="255">
        <v>674</v>
      </c>
      <c r="M39" s="255">
        <v>557</v>
      </c>
      <c r="N39" s="255">
        <v>519</v>
      </c>
      <c r="O39" s="255">
        <v>566</v>
      </c>
      <c r="P39" s="247">
        <f t="shared" si="5"/>
        <v>9285</v>
      </c>
      <c r="Q39" s="282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s="29" customFormat="1">
      <c r="A40" s="265"/>
      <c r="B40" s="256"/>
      <c r="C40" s="197" t="s">
        <v>167</v>
      </c>
      <c r="D40" s="269">
        <v>17930</v>
      </c>
      <c r="E40" s="269">
        <v>14704</v>
      </c>
      <c r="F40" s="255">
        <v>10391</v>
      </c>
      <c r="G40" s="255">
        <v>9543</v>
      </c>
      <c r="H40" s="255">
        <v>12314</v>
      </c>
      <c r="I40" s="255">
        <v>7861</v>
      </c>
      <c r="J40" s="255">
        <v>9025</v>
      </c>
      <c r="K40" s="255">
        <v>7038</v>
      </c>
      <c r="L40" s="255">
        <v>8607</v>
      </c>
      <c r="M40" s="255">
        <v>7127</v>
      </c>
      <c r="N40" s="255">
        <v>6647</v>
      </c>
      <c r="O40" s="255">
        <v>7241</v>
      </c>
      <c r="P40" s="247">
        <f t="shared" si="5"/>
        <v>118428</v>
      </c>
      <c r="Q40" s="282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s="29" customFormat="1">
      <c r="A41" s="192" t="s">
        <v>200</v>
      </c>
      <c r="B41" s="200" t="s">
        <v>182</v>
      </c>
      <c r="C41" s="195" t="s">
        <v>166</v>
      </c>
      <c r="D41" s="270">
        <v>47</v>
      </c>
      <c r="E41" s="270">
        <v>42</v>
      </c>
      <c r="F41" s="248">
        <v>96</v>
      </c>
      <c r="G41" s="248">
        <v>83</v>
      </c>
      <c r="H41" s="248">
        <v>87</v>
      </c>
      <c r="I41" s="248">
        <v>27</v>
      </c>
      <c r="J41" s="248">
        <v>55</v>
      </c>
      <c r="K41" s="248">
        <v>91</v>
      </c>
      <c r="L41" s="248">
        <v>51</v>
      </c>
      <c r="M41" s="248">
        <v>102</v>
      </c>
      <c r="N41" s="248">
        <v>211</v>
      </c>
      <c r="O41" s="248">
        <v>340</v>
      </c>
      <c r="P41" s="247">
        <f t="shared" si="5"/>
        <v>1232</v>
      </c>
      <c r="Q41" s="282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s="29" customFormat="1">
      <c r="A42" s="267"/>
      <c r="B42" s="251"/>
      <c r="C42" s="195" t="s">
        <v>167</v>
      </c>
      <c r="D42" s="270">
        <v>851</v>
      </c>
      <c r="E42" s="270">
        <v>772</v>
      </c>
      <c r="F42" s="248">
        <v>1650</v>
      </c>
      <c r="G42" s="248">
        <v>1437</v>
      </c>
      <c r="H42" s="248">
        <v>1504</v>
      </c>
      <c r="I42" s="248">
        <v>542</v>
      </c>
      <c r="J42" s="248">
        <v>980</v>
      </c>
      <c r="K42" s="248">
        <v>1569</v>
      </c>
      <c r="L42" s="248">
        <v>915</v>
      </c>
      <c r="M42" s="268">
        <v>1748</v>
      </c>
      <c r="N42" s="248">
        <v>3531</v>
      </c>
      <c r="O42" s="248">
        <v>5640</v>
      </c>
      <c r="P42" s="247">
        <f t="shared" si="5"/>
        <v>21139</v>
      </c>
      <c r="Q42" s="282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29" customFormat="1">
      <c r="A43" s="196" t="s">
        <v>201</v>
      </c>
      <c r="B43" s="199" t="s">
        <v>183</v>
      </c>
      <c r="C43" s="197" t="s">
        <v>166</v>
      </c>
      <c r="D43" s="254">
        <v>5373</v>
      </c>
      <c r="E43" s="254">
        <v>4527</v>
      </c>
      <c r="F43" s="254">
        <v>4732</v>
      </c>
      <c r="G43" s="254">
        <v>4159</v>
      </c>
      <c r="H43" s="255">
        <v>4106</v>
      </c>
      <c r="I43" s="255">
        <v>4908</v>
      </c>
      <c r="J43" s="255">
        <v>4390</v>
      </c>
      <c r="K43" s="255">
        <v>4889</v>
      </c>
      <c r="L43" s="255">
        <v>6966</v>
      </c>
      <c r="M43" s="255">
        <v>6604</v>
      </c>
      <c r="N43" s="255">
        <v>5980</v>
      </c>
      <c r="O43" s="255">
        <v>4755</v>
      </c>
      <c r="P43" s="247">
        <f t="shared" si="5"/>
        <v>61389</v>
      </c>
      <c r="Q43" s="282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29" customFormat="1">
      <c r="A44" s="265"/>
      <c r="B44" s="256"/>
      <c r="C44" s="197" t="s">
        <v>167</v>
      </c>
      <c r="D44" s="269">
        <v>69763</v>
      </c>
      <c r="E44" s="269">
        <v>59061</v>
      </c>
      <c r="F44" s="255">
        <v>61655</v>
      </c>
      <c r="G44" s="255">
        <v>54406</v>
      </c>
      <c r="H44" s="255">
        <v>53736</v>
      </c>
      <c r="I44" s="255">
        <v>63881</v>
      </c>
      <c r="J44" s="255">
        <v>57328</v>
      </c>
      <c r="K44" s="255">
        <v>63640</v>
      </c>
      <c r="L44" s="255">
        <v>89914</v>
      </c>
      <c r="M44" s="266">
        <v>85335</v>
      </c>
      <c r="N44" s="255">
        <v>77441</v>
      </c>
      <c r="O44" s="255">
        <v>61945</v>
      </c>
      <c r="P44" s="247">
        <f t="shared" si="5"/>
        <v>798105</v>
      </c>
      <c r="Q44" s="282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29" customFormat="1">
      <c r="A45" s="192" t="s">
        <v>202</v>
      </c>
      <c r="B45" s="195" t="s">
        <v>184</v>
      </c>
      <c r="C45" s="195" t="s">
        <v>166</v>
      </c>
      <c r="D45" s="247">
        <v>642</v>
      </c>
      <c r="E45" s="247">
        <v>560</v>
      </c>
      <c r="F45" s="247">
        <v>520</v>
      </c>
      <c r="G45" s="247">
        <v>532</v>
      </c>
      <c r="H45" s="248">
        <v>529</v>
      </c>
      <c r="I45" s="248">
        <v>678</v>
      </c>
      <c r="J45" s="248">
        <v>694</v>
      </c>
      <c r="K45" s="248">
        <v>714</v>
      </c>
      <c r="L45" s="248">
        <v>728</v>
      </c>
      <c r="M45" s="248">
        <v>780</v>
      </c>
      <c r="N45" s="248">
        <v>648</v>
      </c>
      <c r="O45" s="248">
        <v>570</v>
      </c>
      <c r="P45" s="247">
        <f t="shared" si="5"/>
        <v>7595</v>
      </c>
      <c r="Q45" s="282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29" customFormat="1">
      <c r="A46" s="251"/>
      <c r="B46" s="251"/>
      <c r="C46" s="195" t="s">
        <v>167</v>
      </c>
      <c r="D46" s="270">
        <v>8202</v>
      </c>
      <c r="E46" s="270">
        <v>7165</v>
      </c>
      <c r="F46" s="248">
        <v>6659</v>
      </c>
      <c r="G46" s="248">
        <v>6811</v>
      </c>
      <c r="H46" s="248">
        <v>6773</v>
      </c>
      <c r="I46" s="248">
        <v>8658</v>
      </c>
      <c r="J46" s="248">
        <v>8860</v>
      </c>
      <c r="K46" s="248">
        <v>9113</v>
      </c>
      <c r="L46" s="248">
        <v>9290</v>
      </c>
      <c r="M46" s="248">
        <v>9948</v>
      </c>
      <c r="N46" s="248">
        <v>8278</v>
      </c>
      <c r="O46" s="248">
        <v>7292</v>
      </c>
      <c r="P46" s="247">
        <f t="shared" si="5"/>
        <v>97049</v>
      </c>
      <c r="Q46" s="282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29" customFormat="1">
      <c r="A47" s="258"/>
      <c r="B47" s="258"/>
      <c r="C47" s="198" t="s">
        <v>208</v>
      </c>
      <c r="D47" s="271">
        <f>SUM(D31,D33,D35,D37,D39,D41,D43,D45)</f>
        <v>48675</v>
      </c>
      <c r="E47" s="271">
        <f>SUM(E31,E33,E35,E37,E39,E41,E43,E45)</f>
        <v>46606</v>
      </c>
      <c r="F47" s="271">
        <f t="shared" ref="F47:N47" si="6">SUM(F31,F33,F35,F37,F39,F41,F43,F45)</f>
        <v>33874</v>
      </c>
      <c r="G47" s="271">
        <f t="shared" si="6"/>
        <v>41253</v>
      </c>
      <c r="H47" s="271">
        <f t="shared" si="6"/>
        <v>47688</v>
      </c>
      <c r="I47" s="271">
        <f t="shared" si="6"/>
        <v>50054</v>
      </c>
      <c r="J47" s="271">
        <f t="shared" si="6"/>
        <v>49207</v>
      </c>
      <c r="K47" s="271">
        <f t="shared" si="6"/>
        <v>36137</v>
      </c>
      <c r="L47" s="271">
        <f t="shared" si="6"/>
        <v>38796</v>
      </c>
      <c r="M47" s="271">
        <f t="shared" si="6"/>
        <v>42226</v>
      </c>
      <c r="N47" s="271">
        <f t="shared" si="6"/>
        <v>56432</v>
      </c>
      <c r="O47" s="259">
        <f>SUM(O31,O33,O35,O37,O39,O41,O43,O45)</f>
        <v>54520</v>
      </c>
      <c r="P47" s="260">
        <f>SUM(D47:O47)</f>
        <v>545468</v>
      </c>
      <c r="Q47" s="282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51" customFormat="1">
      <c r="A48" s="258"/>
      <c r="B48" s="258"/>
      <c r="C48" s="198" t="s">
        <v>209</v>
      </c>
      <c r="D48" s="259">
        <f t="shared" ref="D48:N48" si="7">SUM(D32,D34,D36,D38,D40,D42,D44,D46)</f>
        <v>627576</v>
      </c>
      <c r="E48" s="259">
        <f t="shared" si="7"/>
        <v>601387</v>
      </c>
      <c r="F48" s="259">
        <f t="shared" si="7"/>
        <v>440523</v>
      </c>
      <c r="G48" s="259">
        <f t="shared" si="7"/>
        <v>533817</v>
      </c>
      <c r="H48" s="259">
        <f t="shared" si="7"/>
        <v>615239</v>
      </c>
      <c r="I48" s="259">
        <f t="shared" si="7"/>
        <v>644966</v>
      </c>
      <c r="J48" s="259">
        <f t="shared" si="7"/>
        <v>634335</v>
      </c>
      <c r="K48" s="259">
        <f t="shared" si="7"/>
        <v>469130</v>
      </c>
      <c r="L48" s="259">
        <f t="shared" si="7"/>
        <v>502618</v>
      </c>
      <c r="M48" s="259">
        <f t="shared" si="7"/>
        <v>546197</v>
      </c>
      <c r="N48" s="259">
        <f t="shared" si="7"/>
        <v>726306</v>
      </c>
      <c r="O48" s="259">
        <f>SUM(O32,O34,O36,O38,O40,O42,O44,O46)</f>
        <v>702598</v>
      </c>
      <c r="P48" s="260">
        <f>SUM(D48:O48)</f>
        <v>7044692</v>
      </c>
      <c r="Q48" s="282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</row>
    <row r="49" spans="1:38" s="51" customFormat="1">
      <c r="A49" s="365" t="s">
        <v>214</v>
      </c>
      <c r="B49" s="361"/>
      <c r="C49" s="361"/>
      <c r="D49" s="270"/>
      <c r="E49" s="270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49"/>
      <c r="Q49" s="282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</row>
    <row r="50" spans="1:38" s="29" customFormat="1">
      <c r="A50" s="251"/>
      <c r="B50" s="251" t="s">
        <v>185</v>
      </c>
      <c r="C50" s="195" t="s">
        <v>168</v>
      </c>
      <c r="D50" s="273">
        <v>468.27</v>
      </c>
      <c r="E50" s="274">
        <v>262.39999999999998</v>
      </c>
      <c r="F50" s="274">
        <v>436.13</v>
      </c>
      <c r="G50" s="274">
        <v>279.27999999999997</v>
      </c>
      <c r="H50" s="273">
        <v>295.82</v>
      </c>
      <c r="I50" s="274">
        <v>387.01</v>
      </c>
      <c r="J50" s="274">
        <v>453.44</v>
      </c>
      <c r="K50" s="274">
        <v>416.75</v>
      </c>
      <c r="L50" s="274">
        <v>460.16</v>
      </c>
      <c r="M50" s="274">
        <v>332.21</v>
      </c>
      <c r="N50" s="274">
        <v>411.84</v>
      </c>
      <c r="O50" s="273">
        <v>233.87</v>
      </c>
      <c r="P50" s="299"/>
      <c r="Q50" s="282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29" customFormat="1">
      <c r="A51" s="251"/>
      <c r="B51" s="251"/>
      <c r="C51" s="195" t="s">
        <v>169</v>
      </c>
      <c r="D51" s="270">
        <v>14705</v>
      </c>
      <c r="E51" s="270">
        <v>8244</v>
      </c>
      <c r="F51" s="270">
        <v>14165</v>
      </c>
      <c r="G51" s="270">
        <v>9184</v>
      </c>
      <c r="H51" s="248">
        <v>9536</v>
      </c>
      <c r="I51" s="270">
        <v>12388</v>
      </c>
      <c r="J51" s="270">
        <v>14412</v>
      </c>
      <c r="K51" s="270">
        <v>13120</v>
      </c>
      <c r="L51" s="270">
        <v>14566</v>
      </c>
      <c r="M51" s="270">
        <v>10446</v>
      </c>
      <c r="N51" s="270">
        <v>13042</v>
      </c>
      <c r="O51" s="248">
        <v>7344</v>
      </c>
      <c r="P51" s="299"/>
      <c r="Q51" s="282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29" customFormat="1">
      <c r="A52" s="251"/>
      <c r="B52" s="195" t="s">
        <v>186</v>
      </c>
      <c r="C52" s="195" t="s">
        <v>168</v>
      </c>
      <c r="D52" s="273">
        <v>174.49</v>
      </c>
      <c r="E52" s="274">
        <v>118.76</v>
      </c>
      <c r="F52" s="274">
        <v>242.74</v>
      </c>
      <c r="G52" s="274">
        <v>178.86</v>
      </c>
      <c r="H52" s="273">
        <v>286.5</v>
      </c>
      <c r="I52" s="274">
        <v>341.18</v>
      </c>
      <c r="J52" s="274">
        <v>56.09</v>
      </c>
      <c r="K52" s="274">
        <v>33.57</v>
      </c>
      <c r="L52" s="274">
        <v>276.01</v>
      </c>
      <c r="M52" s="274">
        <v>272.82</v>
      </c>
      <c r="N52" s="274">
        <v>245.14</v>
      </c>
      <c r="O52" s="273">
        <v>109.04</v>
      </c>
      <c r="P52" s="299"/>
      <c r="Q52" s="282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29" customFormat="1">
      <c r="A53" s="251"/>
      <c r="B53" s="251"/>
      <c r="C53" s="195" t="s">
        <v>169</v>
      </c>
      <c r="D53" s="270">
        <v>4973</v>
      </c>
      <c r="E53" s="270">
        <v>3390</v>
      </c>
      <c r="F53" s="270">
        <v>7221</v>
      </c>
      <c r="G53" s="270">
        <v>5408</v>
      </c>
      <c r="H53" s="248">
        <v>8517</v>
      </c>
      <c r="I53" s="270">
        <v>9983</v>
      </c>
      <c r="J53" s="270">
        <v>1649</v>
      </c>
      <c r="K53" s="270">
        <v>974</v>
      </c>
      <c r="L53" s="270">
        <v>8004</v>
      </c>
      <c r="M53" s="270">
        <v>7851</v>
      </c>
      <c r="N53" s="270">
        <v>7120</v>
      </c>
      <c r="O53" s="248">
        <v>3157</v>
      </c>
      <c r="P53" s="299"/>
      <c r="Q53" s="282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29" customFormat="1">
      <c r="A54" s="258"/>
      <c r="B54" s="258"/>
      <c r="C54" s="198" t="s">
        <v>210</v>
      </c>
      <c r="D54" s="275">
        <f>D50+D52</f>
        <v>642.76</v>
      </c>
      <c r="E54" s="275">
        <f t="shared" ref="E54:O54" si="8">E50+E52</f>
        <v>381.15999999999997</v>
      </c>
      <c r="F54" s="275">
        <f t="shared" si="8"/>
        <v>678.87</v>
      </c>
      <c r="G54" s="275">
        <f t="shared" si="8"/>
        <v>458.14</v>
      </c>
      <c r="H54" s="275">
        <f t="shared" si="8"/>
        <v>582.31999999999994</v>
      </c>
      <c r="I54" s="275">
        <f t="shared" si="8"/>
        <v>728.19</v>
      </c>
      <c r="J54" s="275">
        <f t="shared" si="8"/>
        <v>509.53</v>
      </c>
      <c r="K54" s="275">
        <f t="shared" si="8"/>
        <v>450.32</v>
      </c>
      <c r="L54" s="275">
        <f t="shared" si="8"/>
        <v>736.17000000000007</v>
      </c>
      <c r="M54" s="275">
        <f t="shared" si="8"/>
        <v>605.03</v>
      </c>
      <c r="N54" s="275">
        <f t="shared" si="8"/>
        <v>656.98</v>
      </c>
      <c r="O54" s="275">
        <f t="shared" si="8"/>
        <v>342.91</v>
      </c>
      <c r="P54" s="276">
        <f>SUM(D54:O54)</f>
        <v>6772.3799999999992</v>
      </c>
      <c r="Q54" s="282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51" customFormat="1">
      <c r="A55" s="258"/>
      <c r="B55" s="258"/>
      <c r="C55" s="198" t="s">
        <v>211</v>
      </c>
      <c r="D55" s="271">
        <f>D51+D53</f>
        <v>19678</v>
      </c>
      <c r="E55" s="271">
        <f t="shared" ref="E55:O55" si="9">E51+E53</f>
        <v>11634</v>
      </c>
      <c r="F55" s="271">
        <f t="shared" si="9"/>
        <v>21386</v>
      </c>
      <c r="G55" s="271">
        <f t="shared" si="9"/>
        <v>14592</v>
      </c>
      <c r="H55" s="271">
        <f t="shared" si="9"/>
        <v>18053</v>
      </c>
      <c r="I55" s="271">
        <f t="shared" si="9"/>
        <v>22371</v>
      </c>
      <c r="J55" s="271">
        <f t="shared" si="9"/>
        <v>16061</v>
      </c>
      <c r="K55" s="271">
        <f t="shared" si="9"/>
        <v>14094</v>
      </c>
      <c r="L55" s="271">
        <f t="shared" si="9"/>
        <v>22570</v>
      </c>
      <c r="M55" s="271">
        <f t="shared" si="9"/>
        <v>18297</v>
      </c>
      <c r="N55" s="271">
        <f t="shared" si="9"/>
        <v>20162</v>
      </c>
      <c r="O55" s="271">
        <f t="shared" si="9"/>
        <v>10501</v>
      </c>
      <c r="P55" s="260">
        <f>SUM(D55:O55)</f>
        <v>209399</v>
      </c>
      <c r="Q55" s="282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</row>
    <row r="56" spans="1:38" s="51" customFormat="1">
      <c r="A56" s="365" t="s">
        <v>215</v>
      </c>
      <c r="B56" s="361"/>
      <c r="C56" s="361"/>
      <c r="D56" s="270"/>
      <c r="E56" s="270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49"/>
      <c r="Q56" s="282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</row>
    <row r="57" spans="1:38" s="29" customFormat="1">
      <c r="A57" s="195" t="s">
        <v>187</v>
      </c>
      <c r="B57" s="251"/>
      <c r="C57" s="195" t="s">
        <v>166</v>
      </c>
      <c r="D57" s="270">
        <v>7535</v>
      </c>
      <c r="E57" s="270">
        <v>7499</v>
      </c>
      <c r="F57" s="248">
        <v>4529</v>
      </c>
      <c r="G57" s="248">
        <v>8299</v>
      </c>
      <c r="H57" s="248">
        <v>7306</v>
      </c>
      <c r="I57" s="248">
        <v>5810</v>
      </c>
      <c r="J57" s="248">
        <v>3839</v>
      </c>
      <c r="K57" s="248">
        <v>49</v>
      </c>
      <c r="L57" s="248">
        <v>421</v>
      </c>
      <c r="M57" s="248">
        <v>2951</v>
      </c>
      <c r="N57" s="248">
        <v>5207</v>
      </c>
      <c r="O57" s="248">
        <v>6923</v>
      </c>
      <c r="P57" s="247">
        <f t="shared" ref="P57:P66" si="10">SUM(D57:O57)</f>
        <v>60368</v>
      </c>
      <c r="Q57" s="282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29" customFormat="1">
      <c r="A58" s="251"/>
      <c r="B58" s="251"/>
      <c r="C58" s="195" t="s">
        <v>13</v>
      </c>
      <c r="D58" s="270">
        <v>129953</v>
      </c>
      <c r="E58" s="270">
        <v>129333</v>
      </c>
      <c r="F58" s="248">
        <v>78189</v>
      </c>
      <c r="G58" s="248">
        <v>146390</v>
      </c>
      <c r="H58" s="248">
        <v>131614</v>
      </c>
      <c r="I58" s="248">
        <v>105012</v>
      </c>
      <c r="J58" s="248">
        <v>70893</v>
      </c>
      <c r="K58" s="248">
        <v>1124</v>
      </c>
      <c r="L58" s="248">
        <v>8161</v>
      </c>
      <c r="M58" s="248">
        <v>57186</v>
      </c>
      <c r="N58" s="248">
        <v>103262</v>
      </c>
      <c r="O58" s="248">
        <v>137490</v>
      </c>
      <c r="P58" s="247">
        <f t="shared" si="10"/>
        <v>1098607</v>
      </c>
      <c r="Q58" s="282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29" customFormat="1">
      <c r="A59" s="197" t="s">
        <v>188</v>
      </c>
      <c r="B59" s="256"/>
      <c r="C59" s="197" t="s">
        <v>166</v>
      </c>
      <c r="D59" s="269">
        <v>9585</v>
      </c>
      <c r="E59" s="269">
        <v>9292</v>
      </c>
      <c r="F59" s="255">
        <v>5538</v>
      </c>
      <c r="G59" s="255">
        <v>9884</v>
      </c>
      <c r="H59" s="255">
        <v>8789</v>
      </c>
      <c r="I59" s="255">
        <v>6717</v>
      </c>
      <c r="J59" s="255">
        <v>3871</v>
      </c>
      <c r="K59" s="255">
        <v>1042</v>
      </c>
      <c r="L59" s="255">
        <v>911</v>
      </c>
      <c r="M59" s="255">
        <v>3047</v>
      </c>
      <c r="N59" s="255">
        <v>5481</v>
      </c>
      <c r="O59" s="255">
        <v>6649</v>
      </c>
      <c r="P59" s="254">
        <f t="shared" si="10"/>
        <v>70806</v>
      </c>
      <c r="Q59" s="282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29" customFormat="1">
      <c r="A60" s="256"/>
      <c r="B60" s="256"/>
      <c r="C60" s="197" t="s">
        <v>13</v>
      </c>
      <c r="D60" s="269">
        <v>165254</v>
      </c>
      <c r="E60" s="269">
        <v>160208</v>
      </c>
      <c r="F60" s="255">
        <v>95564</v>
      </c>
      <c r="G60" s="255">
        <v>174310</v>
      </c>
      <c r="H60" s="255">
        <v>158289</v>
      </c>
      <c r="I60" s="255">
        <v>121375</v>
      </c>
      <c r="J60" s="255">
        <v>71483</v>
      </c>
      <c r="K60" s="255">
        <v>19858</v>
      </c>
      <c r="L60" s="255">
        <v>17427</v>
      </c>
      <c r="M60" s="255">
        <v>59040</v>
      </c>
      <c r="N60" s="255">
        <v>108685</v>
      </c>
      <c r="O60" s="255">
        <v>132056</v>
      </c>
      <c r="P60" s="254">
        <f t="shared" si="10"/>
        <v>1283549</v>
      </c>
      <c r="Q60" s="282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29" customFormat="1">
      <c r="A61" s="195" t="s">
        <v>189</v>
      </c>
      <c r="B61" s="251"/>
      <c r="C61" s="195" t="s">
        <v>166</v>
      </c>
      <c r="D61" s="270">
        <v>8895</v>
      </c>
      <c r="E61" s="270">
        <v>9790</v>
      </c>
      <c r="F61" s="248">
        <v>7342</v>
      </c>
      <c r="G61" s="248">
        <v>9356</v>
      </c>
      <c r="H61" s="248">
        <v>7905</v>
      </c>
      <c r="I61" s="248">
        <v>6520</v>
      </c>
      <c r="J61" s="248">
        <v>4445</v>
      </c>
      <c r="K61" s="248">
        <v>2776</v>
      </c>
      <c r="L61" s="248">
        <v>2548</v>
      </c>
      <c r="M61" s="248">
        <v>4082</v>
      </c>
      <c r="N61" s="248">
        <v>6151</v>
      </c>
      <c r="O61" s="248">
        <v>6938</v>
      </c>
      <c r="P61" s="247">
        <f t="shared" si="10"/>
        <v>76748</v>
      </c>
      <c r="Q61" s="282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29" customFormat="1">
      <c r="A62" s="251"/>
      <c r="B62" s="251"/>
      <c r="C62" s="195" t="s">
        <v>13</v>
      </c>
      <c r="D62" s="270">
        <v>153372</v>
      </c>
      <c r="E62" s="270">
        <v>168784</v>
      </c>
      <c r="F62" s="248">
        <v>126629</v>
      </c>
      <c r="G62" s="248">
        <v>165009</v>
      </c>
      <c r="H62" s="248">
        <v>142388</v>
      </c>
      <c r="I62" s="248">
        <v>117821</v>
      </c>
      <c r="J62" s="248">
        <v>82052</v>
      </c>
      <c r="K62" s="248">
        <v>52572</v>
      </c>
      <c r="L62" s="248">
        <v>48383</v>
      </c>
      <c r="M62" s="248">
        <v>79026</v>
      </c>
      <c r="N62" s="248">
        <v>121947</v>
      </c>
      <c r="O62" s="248">
        <v>137787</v>
      </c>
      <c r="P62" s="247">
        <f t="shared" si="10"/>
        <v>1395770</v>
      </c>
      <c r="Q62" s="282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29" customFormat="1">
      <c r="A63" s="197" t="s">
        <v>190</v>
      </c>
      <c r="B63" s="256"/>
      <c r="C63" s="197" t="s">
        <v>166</v>
      </c>
      <c r="D63" s="269">
        <v>4012</v>
      </c>
      <c r="E63" s="269">
        <v>4125</v>
      </c>
      <c r="F63" s="255">
        <v>2833</v>
      </c>
      <c r="G63" s="255">
        <v>4758</v>
      </c>
      <c r="H63" s="255">
        <v>4174</v>
      </c>
      <c r="I63" s="255">
        <v>3429</v>
      </c>
      <c r="J63" s="255">
        <v>2126</v>
      </c>
      <c r="K63" s="255">
        <v>0</v>
      </c>
      <c r="L63" s="255">
        <v>175</v>
      </c>
      <c r="M63" s="255">
        <v>1809</v>
      </c>
      <c r="N63" s="255">
        <v>2691</v>
      </c>
      <c r="O63" s="255">
        <v>3293</v>
      </c>
      <c r="P63" s="254">
        <f t="shared" si="10"/>
        <v>33425</v>
      </c>
      <c r="Q63" s="282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29" customFormat="1">
      <c r="A64" s="256"/>
      <c r="B64" s="256"/>
      <c r="C64" s="197" t="s">
        <v>13</v>
      </c>
      <c r="D64" s="269">
        <v>69287</v>
      </c>
      <c r="E64" s="269">
        <v>71233</v>
      </c>
      <c r="F64" s="255">
        <v>48984</v>
      </c>
      <c r="G64" s="255">
        <v>84014</v>
      </c>
      <c r="H64" s="255">
        <v>75278</v>
      </c>
      <c r="I64" s="255">
        <v>62059</v>
      </c>
      <c r="J64" s="255">
        <v>39349</v>
      </c>
      <c r="K64" s="255">
        <v>200</v>
      </c>
      <c r="L64" s="255">
        <v>3509</v>
      </c>
      <c r="M64" s="255">
        <v>35133</v>
      </c>
      <c r="N64" s="255">
        <v>53463</v>
      </c>
      <c r="O64" s="255">
        <v>65503</v>
      </c>
      <c r="P64" s="254">
        <f t="shared" si="10"/>
        <v>608012</v>
      </c>
      <c r="Q64" s="282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29" customFormat="1">
      <c r="A65" s="258"/>
      <c r="B65" s="258"/>
      <c r="C65" s="198" t="s">
        <v>212</v>
      </c>
      <c r="D65" s="271">
        <f t="shared" ref="D65:O65" si="11">SUM(D57,D59,D61,D63)</f>
        <v>30027</v>
      </c>
      <c r="E65" s="271">
        <f t="shared" si="11"/>
        <v>30706</v>
      </c>
      <c r="F65" s="271">
        <f t="shared" si="11"/>
        <v>20242</v>
      </c>
      <c r="G65" s="271">
        <f t="shared" si="11"/>
        <v>32297</v>
      </c>
      <c r="H65" s="271">
        <f t="shared" si="11"/>
        <v>28174</v>
      </c>
      <c r="I65" s="271">
        <f t="shared" si="11"/>
        <v>22476</v>
      </c>
      <c r="J65" s="271">
        <f t="shared" si="11"/>
        <v>14281</v>
      </c>
      <c r="K65" s="271">
        <f t="shared" si="11"/>
        <v>3867</v>
      </c>
      <c r="L65" s="271">
        <f t="shared" si="11"/>
        <v>4055</v>
      </c>
      <c r="M65" s="271">
        <f t="shared" si="11"/>
        <v>11889</v>
      </c>
      <c r="N65" s="271">
        <f t="shared" si="11"/>
        <v>19530</v>
      </c>
      <c r="O65" s="271">
        <f t="shared" si="11"/>
        <v>23803</v>
      </c>
      <c r="P65" s="260">
        <f t="shared" si="10"/>
        <v>241347</v>
      </c>
      <c r="Q65" s="277">
        <f>P66/P65</f>
        <v>18.17274712343638</v>
      </c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51" customFormat="1">
      <c r="A66" s="258"/>
      <c r="B66" s="258"/>
      <c r="C66" s="198" t="s">
        <v>213</v>
      </c>
      <c r="D66" s="271">
        <f t="shared" ref="D66:O66" si="12">SUM(D58,D60,D62,D64)</f>
        <v>517866</v>
      </c>
      <c r="E66" s="271">
        <f t="shared" si="12"/>
        <v>529558</v>
      </c>
      <c r="F66" s="271">
        <f t="shared" si="12"/>
        <v>349366</v>
      </c>
      <c r="G66" s="271">
        <f t="shared" si="12"/>
        <v>569723</v>
      </c>
      <c r="H66" s="271">
        <f t="shared" si="12"/>
        <v>507569</v>
      </c>
      <c r="I66" s="271">
        <f t="shared" si="12"/>
        <v>406267</v>
      </c>
      <c r="J66" s="271">
        <f t="shared" si="12"/>
        <v>263777</v>
      </c>
      <c r="K66" s="271">
        <f t="shared" si="12"/>
        <v>73754</v>
      </c>
      <c r="L66" s="271">
        <f t="shared" si="12"/>
        <v>77480</v>
      </c>
      <c r="M66" s="271">
        <f t="shared" si="12"/>
        <v>230385</v>
      </c>
      <c r="N66" s="271">
        <f t="shared" si="12"/>
        <v>387357</v>
      </c>
      <c r="O66" s="271">
        <f t="shared" si="12"/>
        <v>472836</v>
      </c>
      <c r="P66" s="260">
        <f t="shared" si="10"/>
        <v>4385938</v>
      </c>
      <c r="Q66" s="282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</row>
    <row r="67" spans="1:38" ht="16.5">
      <c r="A67" s="362" t="s">
        <v>19</v>
      </c>
      <c r="B67" s="363"/>
      <c r="C67" s="195" t="s">
        <v>168</v>
      </c>
      <c r="D67" s="278">
        <v>119.28</v>
      </c>
      <c r="E67" s="274">
        <v>79.17</v>
      </c>
      <c r="F67" s="278">
        <v>197.52</v>
      </c>
      <c r="G67" s="273">
        <v>118.8</v>
      </c>
      <c r="H67" s="273">
        <v>162.1</v>
      </c>
      <c r="I67" s="273">
        <v>123.7</v>
      </c>
      <c r="J67" s="273">
        <v>166.1</v>
      </c>
      <c r="K67" s="273">
        <v>126.2</v>
      </c>
      <c r="L67" s="273">
        <v>125.67</v>
      </c>
      <c r="M67" s="273">
        <v>168.89</v>
      </c>
      <c r="N67" s="273">
        <v>125.02</v>
      </c>
      <c r="O67" s="279">
        <v>208.23</v>
      </c>
      <c r="P67" s="280"/>
      <c r="Q67" s="191"/>
    </row>
    <row r="68" spans="1:38" ht="16.5">
      <c r="A68" s="251"/>
      <c r="B68" s="251"/>
      <c r="C68" s="195" t="s">
        <v>13</v>
      </c>
      <c r="D68" s="270">
        <v>2250</v>
      </c>
      <c r="E68" s="270">
        <v>1500</v>
      </c>
      <c r="F68" s="270">
        <v>3950</v>
      </c>
      <c r="G68" s="272">
        <v>2400</v>
      </c>
      <c r="H68" s="272">
        <v>3200</v>
      </c>
      <c r="I68" s="272">
        <v>2400</v>
      </c>
      <c r="J68" s="272">
        <v>3200</v>
      </c>
      <c r="K68" s="272">
        <v>2400</v>
      </c>
      <c r="L68" s="272">
        <v>2400</v>
      </c>
      <c r="M68" s="272">
        <v>3200</v>
      </c>
      <c r="N68" s="272">
        <v>2400</v>
      </c>
      <c r="O68" s="272">
        <v>3931</v>
      </c>
      <c r="P68" s="280"/>
      <c r="Q68" s="191"/>
    </row>
    <row r="69" spans="1:38" ht="16.5">
      <c r="A69" s="258"/>
      <c r="B69" s="258"/>
      <c r="C69" s="281" t="s">
        <v>170</v>
      </c>
      <c r="D69" s="275">
        <f>-D67</f>
        <v>-119.28</v>
      </c>
      <c r="E69" s="275">
        <f t="shared" ref="E69:O69" si="13">-E67</f>
        <v>-79.17</v>
      </c>
      <c r="F69" s="275">
        <f t="shared" si="13"/>
        <v>-197.52</v>
      </c>
      <c r="G69" s="275">
        <f t="shared" si="13"/>
        <v>-118.8</v>
      </c>
      <c r="H69" s="275">
        <f t="shared" si="13"/>
        <v>-162.1</v>
      </c>
      <c r="I69" s="275">
        <f t="shared" si="13"/>
        <v>-123.7</v>
      </c>
      <c r="J69" s="275">
        <f t="shared" si="13"/>
        <v>-166.1</v>
      </c>
      <c r="K69" s="275">
        <f t="shared" si="13"/>
        <v>-126.2</v>
      </c>
      <c r="L69" s="275">
        <f t="shared" si="13"/>
        <v>-125.67</v>
      </c>
      <c r="M69" s="275">
        <f t="shared" si="13"/>
        <v>-168.89</v>
      </c>
      <c r="N69" s="275">
        <f t="shared" si="13"/>
        <v>-125.02</v>
      </c>
      <c r="O69" s="275">
        <f t="shared" si="13"/>
        <v>-208.23</v>
      </c>
      <c r="P69" s="276">
        <f>SUM(D69:O69)</f>
        <v>-1720.6800000000003</v>
      </c>
      <c r="Q69" s="191"/>
    </row>
    <row r="70" spans="1:38" ht="16.5">
      <c r="A70" s="258"/>
      <c r="B70" s="258"/>
      <c r="C70" s="281" t="s">
        <v>16</v>
      </c>
      <c r="D70" s="271">
        <f>-D68</f>
        <v>-2250</v>
      </c>
      <c r="E70" s="271">
        <f t="shared" ref="E70:O70" si="14">-E68</f>
        <v>-1500</v>
      </c>
      <c r="F70" s="271">
        <f t="shared" si="14"/>
        <v>-3950</v>
      </c>
      <c r="G70" s="271">
        <f t="shared" si="14"/>
        <v>-2400</v>
      </c>
      <c r="H70" s="271">
        <f t="shared" si="14"/>
        <v>-3200</v>
      </c>
      <c r="I70" s="271">
        <f t="shared" si="14"/>
        <v>-2400</v>
      </c>
      <c r="J70" s="271">
        <f t="shared" si="14"/>
        <v>-3200</v>
      </c>
      <c r="K70" s="271">
        <f t="shared" si="14"/>
        <v>-2400</v>
      </c>
      <c r="L70" s="271">
        <f t="shared" si="14"/>
        <v>-2400</v>
      </c>
      <c r="M70" s="271">
        <f t="shared" si="14"/>
        <v>-3200</v>
      </c>
      <c r="N70" s="271">
        <f t="shared" si="14"/>
        <v>-2400</v>
      </c>
      <c r="O70" s="271">
        <f t="shared" si="14"/>
        <v>-3931</v>
      </c>
      <c r="P70" s="260">
        <f>SUM(D70:O70)</f>
        <v>-33231</v>
      </c>
      <c r="Q70" s="191"/>
    </row>
    <row r="71" spans="1:38" ht="18.75">
      <c r="A71" s="56"/>
      <c r="B71" s="56"/>
      <c r="C71" s="56"/>
      <c r="D71" s="36"/>
      <c r="E71" s="36"/>
      <c r="F71" s="52"/>
      <c r="G71" s="36"/>
      <c r="H71" s="36"/>
      <c r="I71" s="36"/>
      <c r="J71" s="36"/>
      <c r="K71" s="41"/>
      <c r="L71" s="41"/>
      <c r="M71" s="41"/>
      <c r="N71" s="41"/>
      <c r="O71" s="41"/>
    </row>
    <row r="72" spans="1:38">
      <c r="J72" s="83" t="s">
        <v>323</v>
      </c>
      <c r="K72" s="183" t="s">
        <v>320</v>
      </c>
      <c r="L72" s="73">
        <v>2179.94</v>
      </c>
      <c r="M72" s="30"/>
      <c r="N72" s="30"/>
      <c r="O72" s="30"/>
    </row>
    <row r="73" spans="1:38">
      <c r="J73" s="83"/>
      <c r="K73" s="183" t="s">
        <v>321</v>
      </c>
      <c r="L73" s="77">
        <v>38478</v>
      </c>
      <c r="M73" s="30"/>
      <c r="N73" s="30"/>
      <c r="O73" s="30"/>
    </row>
    <row r="74" spans="1:38">
      <c r="J74" s="83" t="s">
        <v>324</v>
      </c>
      <c r="K74" s="183" t="s">
        <v>320</v>
      </c>
      <c r="L74" s="73">
        <f>P69</f>
        <v>-1720.6800000000003</v>
      </c>
      <c r="M74" s="30"/>
      <c r="N74" s="30"/>
      <c r="O74" s="30"/>
    </row>
    <row r="75" spans="1:38">
      <c r="J75" s="83"/>
      <c r="K75" s="183" t="s">
        <v>321</v>
      </c>
      <c r="L75" s="77">
        <f>P70</f>
        <v>-33231</v>
      </c>
      <c r="M75" s="30"/>
      <c r="N75" s="30"/>
      <c r="O75" s="30"/>
    </row>
    <row r="76" spans="1:38">
      <c r="J76" s="83"/>
      <c r="K76" s="30"/>
      <c r="L76" s="85"/>
      <c r="M76" s="183" t="s">
        <v>322</v>
      </c>
      <c r="N76" s="30"/>
      <c r="O76" s="30"/>
    </row>
    <row r="77" spans="1:38">
      <c r="J77" s="83" t="s">
        <v>325</v>
      </c>
      <c r="K77" s="183" t="s">
        <v>320</v>
      </c>
      <c r="L77" s="186">
        <f>L74-L72</f>
        <v>-3900.6200000000003</v>
      </c>
      <c r="M77" s="184">
        <f>L77/L72</f>
        <v>-1.789324476820463</v>
      </c>
      <c r="N77" s="41"/>
      <c r="O77" s="41"/>
    </row>
    <row r="78" spans="1:38">
      <c r="K78" s="183" t="s">
        <v>321</v>
      </c>
      <c r="L78" s="62">
        <f>L75-L73</f>
        <v>-71709</v>
      </c>
      <c r="M78" s="184">
        <f>L78/L73</f>
        <v>-1.8636363636363635</v>
      </c>
      <c r="N78" s="41"/>
      <c r="O78" s="41"/>
    </row>
    <row r="79" spans="1:38">
      <c r="K79" s="30"/>
      <c r="L79" s="30"/>
      <c r="M79" s="30"/>
      <c r="N79" s="30"/>
      <c r="O79" s="30"/>
    </row>
    <row r="80" spans="1:38">
      <c r="K80" s="30"/>
      <c r="L80" s="30"/>
      <c r="M80" s="30"/>
      <c r="N80" s="30"/>
      <c r="O80" s="30"/>
    </row>
  </sheetData>
  <mergeCells count="6">
    <mergeCell ref="A1:C1"/>
    <mergeCell ref="A2:C2"/>
    <mergeCell ref="A67:B67"/>
    <mergeCell ref="A30:C30"/>
    <mergeCell ref="A49:C49"/>
    <mergeCell ref="A56:C56"/>
  </mergeCells>
  <phoneticPr fontId="2" type="noConversion"/>
  <pageMargins left="0.75" right="0.65" top="0.79" bottom="0.74" header="0.5" footer="0.5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78"/>
  <sheetViews>
    <sheetView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Q47" sqref="Q47"/>
    </sheetView>
  </sheetViews>
  <sheetFormatPr defaultRowHeight="16.5"/>
  <cols>
    <col min="1" max="1" width="19.125" style="57" customWidth="1"/>
    <col min="2" max="2" width="24.625" style="57" customWidth="1"/>
    <col min="3" max="3" width="11.125" customWidth="1"/>
    <col min="4" max="4" width="10.875" customWidth="1"/>
    <col min="5" max="5" width="10.75" customWidth="1"/>
    <col min="6" max="6" width="10.625" customWidth="1"/>
    <col min="7" max="7" width="10.875" customWidth="1"/>
    <col min="8" max="8" width="10.75" customWidth="1"/>
    <col min="9" max="9" width="10.625" customWidth="1"/>
    <col min="10" max="11" width="11.125" customWidth="1"/>
    <col min="12" max="12" width="11.25" customWidth="1"/>
    <col min="13" max="13" width="11.375" customWidth="1"/>
    <col min="14" max="14" width="11.25" customWidth="1"/>
    <col min="15" max="15" width="12.375" style="235" bestFit="1" customWidth="1"/>
  </cols>
  <sheetData>
    <row r="1" spans="1:15" ht="21.2" customHeight="1">
      <c r="A1" s="372" t="s">
        <v>396</v>
      </c>
      <c r="B1" s="373"/>
      <c r="C1" s="373"/>
      <c r="D1" s="374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>
      <c r="A2" s="377" t="s">
        <v>394</v>
      </c>
      <c r="B2" s="378"/>
      <c r="C2" s="227" t="s">
        <v>362</v>
      </c>
      <c r="D2" s="227" t="s">
        <v>372</v>
      </c>
      <c r="E2" s="227" t="s">
        <v>371</v>
      </c>
      <c r="F2" s="227" t="s">
        <v>370</v>
      </c>
      <c r="G2" s="227" t="s">
        <v>369</v>
      </c>
      <c r="H2" s="227" t="s">
        <v>368</v>
      </c>
      <c r="I2" s="227" t="s">
        <v>367</v>
      </c>
      <c r="J2" s="227" t="s">
        <v>366</v>
      </c>
      <c r="K2" s="227" t="s">
        <v>365</v>
      </c>
      <c r="L2" s="227" t="s">
        <v>364</v>
      </c>
      <c r="M2" s="227" t="s">
        <v>363</v>
      </c>
      <c r="N2" s="227" t="s">
        <v>385</v>
      </c>
      <c r="O2" s="208"/>
    </row>
    <row r="3" spans="1:15">
      <c r="A3" s="192" t="s">
        <v>388</v>
      </c>
      <c r="B3" s="193" t="s">
        <v>1</v>
      </c>
      <c r="C3" s="207" t="s">
        <v>120</v>
      </c>
      <c r="D3" s="207" t="s">
        <v>121</v>
      </c>
      <c r="E3" s="207" t="s">
        <v>122</v>
      </c>
      <c r="F3" s="207" t="s">
        <v>123</v>
      </c>
      <c r="G3" s="207" t="s">
        <v>124</v>
      </c>
      <c r="H3" s="207" t="s">
        <v>125</v>
      </c>
      <c r="I3" s="207" t="s">
        <v>126</v>
      </c>
      <c r="J3" s="207" t="s">
        <v>127</v>
      </c>
      <c r="K3" s="207" t="s">
        <v>128</v>
      </c>
      <c r="L3" s="207" t="s">
        <v>129</v>
      </c>
      <c r="M3" s="207" t="s">
        <v>130</v>
      </c>
      <c r="N3" s="207" t="s">
        <v>131</v>
      </c>
      <c r="O3" s="236" t="s">
        <v>395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138400</v>
      </c>
      <c r="J4" s="210">
        <v>191400</v>
      </c>
      <c r="K4" s="210">
        <v>177200</v>
      </c>
      <c r="L4" s="210">
        <v>155400</v>
      </c>
      <c r="M4" s="210">
        <v>21600</v>
      </c>
      <c r="N4" s="210">
        <v>0</v>
      </c>
      <c r="O4" s="211"/>
    </row>
    <row r="5" spans="1:15">
      <c r="A5" s="238" t="s">
        <v>143</v>
      </c>
      <c r="B5" s="195" t="s">
        <v>133</v>
      </c>
      <c r="C5" s="209">
        <v>251000</v>
      </c>
      <c r="D5" s="209">
        <v>170400</v>
      </c>
      <c r="E5" s="210">
        <v>164400</v>
      </c>
      <c r="F5" s="210">
        <v>229800</v>
      </c>
      <c r="G5" s="210">
        <v>244000</v>
      </c>
      <c r="H5" s="210">
        <v>332600</v>
      </c>
      <c r="I5" s="210">
        <v>204400</v>
      </c>
      <c r="J5" s="210">
        <v>187200</v>
      </c>
      <c r="K5" s="210">
        <v>177200</v>
      </c>
      <c r="L5" s="210">
        <v>157000</v>
      </c>
      <c r="M5" s="210">
        <v>267800</v>
      </c>
      <c r="N5" s="210">
        <v>246000</v>
      </c>
      <c r="O5" s="211"/>
    </row>
    <row r="6" spans="1:15">
      <c r="A6" s="195" t="s">
        <v>144</v>
      </c>
      <c r="B6" s="195" t="s">
        <v>134</v>
      </c>
      <c r="C6" s="209">
        <v>29600</v>
      </c>
      <c r="D6" s="209">
        <v>30200</v>
      </c>
      <c r="E6" s="210">
        <v>16600</v>
      </c>
      <c r="F6" s="210">
        <v>36800</v>
      </c>
      <c r="G6" s="210">
        <v>33600</v>
      </c>
      <c r="H6" s="210">
        <v>53000</v>
      </c>
      <c r="I6" s="210">
        <v>41000</v>
      </c>
      <c r="J6" s="210">
        <v>46000</v>
      </c>
      <c r="K6" s="210">
        <v>52800</v>
      </c>
      <c r="L6" s="210">
        <v>40800</v>
      </c>
      <c r="M6" s="210">
        <v>47800</v>
      </c>
      <c r="N6" s="210">
        <v>34000</v>
      </c>
      <c r="O6" s="211"/>
    </row>
    <row r="7" spans="1:15">
      <c r="A7" s="201"/>
      <c r="B7" s="195" t="s">
        <v>135</v>
      </c>
      <c r="C7" s="209">
        <v>137600</v>
      </c>
      <c r="D7" s="209">
        <v>158400</v>
      </c>
      <c r="E7" s="210">
        <v>96800</v>
      </c>
      <c r="F7" s="210">
        <v>157400</v>
      </c>
      <c r="G7" s="210">
        <v>146200</v>
      </c>
      <c r="H7" s="210">
        <v>195600</v>
      </c>
      <c r="I7" s="210">
        <v>176200</v>
      </c>
      <c r="J7" s="210">
        <v>171200</v>
      </c>
      <c r="K7" s="210">
        <v>175600</v>
      </c>
      <c r="L7" s="210">
        <v>141200</v>
      </c>
      <c r="M7" s="210">
        <v>172200</v>
      </c>
      <c r="N7" s="210">
        <v>142400</v>
      </c>
      <c r="O7" s="211"/>
    </row>
    <row r="8" spans="1:15">
      <c r="A8" s="201"/>
      <c r="B8" s="192" t="s">
        <v>212</v>
      </c>
      <c r="C8" s="209">
        <v>359000</v>
      </c>
      <c r="D8" s="209">
        <v>359000</v>
      </c>
      <c r="E8" s="209">
        <v>359000</v>
      </c>
      <c r="F8" s="209">
        <v>359000</v>
      </c>
      <c r="G8" s="209">
        <v>359000</v>
      </c>
      <c r="H8" s="209">
        <v>359000</v>
      </c>
      <c r="I8" s="209">
        <v>359000</v>
      </c>
      <c r="J8" s="209">
        <v>359000</v>
      </c>
      <c r="K8" s="209">
        <v>359000</v>
      </c>
      <c r="L8" s="209">
        <v>359000</v>
      </c>
      <c r="M8" s="209">
        <v>359000</v>
      </c>
      <c r="N8" s="209">
        <v>359000</v>
      </c>
      <c r="O8" s="209">
        <f>SUM(C8:N8)</f>
        <v>4308000</v>
      </c>
    </row>
    <row r="9" spans="1:15">
      <c r="A9" s="201"/>
      <c r="B9" s="195" t="s">
        <v>391</v>
      </c>
      <c r="C9" s="209">
        <v>-29800</v>
      </c>
      <c r="D9" s="209">
        <v>1600</v>
      </c>
      <c r="E9" s="209">
        <v>3000</v>
      </c>
      <c r="F9" s="209">
        <v>-8400</v>
      </c>
      <c r="G9" s="209">
        <v>39200</v>
      </c>
      <c r="H9" s="209">
        <v>64400</v>
      </c>
      <c r="I9" s="209">
        <v>-49000</v>
      </c>
      <c r="J9" s="210">
        <v>23600</v>
      </c>
      <c r="K9" s="212">
        <v>-55200</v>
      </c>
      <c r="L9" s="210">
        <v>-20800</v>
      </c>
      <c r="M9" s="210">
        <v>17800</v>
      </c>
      <c r="N9" s="210">
        <v>-60800</v>
      </c>
      <c r="O9" s="211"/>
    </row>
    <row r="10" spans="1:15">
      <c r="A10" s="202"/>
      <c r="B10" s="195" t="s">
        <v>136</v>
      </c>
      <c r="C10" s="209">
        <v>1142822</v>
      </c>
      <c r="D10" s="209">
        <v>962294</v>
      </c>
      <c r="E10" s="210">
        <v>849558</v>
      </c>
      <c r="F10" s="210">
        <v>1123465</v>
      </c>
      <c r="G10" s="210">
        <v>1142259</v>
      </c>
      <c r="H10" s="210">
        <v>1464188</v>
      </c>
      <c r="I10" s="210">
        <v>1849100</v>
      </c>
      <c r="J10" s="210">
        <v>2106179</v>
      </c>
      <c r="K10" s="210">
        <v>2035301</v>
      </c>
      <c r="L10" s="210">
        <v>1793037</v>
      </c>
      <c r="M10" s="210">
        <v>1475369</v>
      </c>
      <c r="N10" s="210">
        <v>1230632</v>
      </c>
      <c r="O10" s="209">
        <f>SUM(C10:N10)</f>
        <v>17174204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11"/>
    </row>
    <row r="12" spans="1:15">
      <c r="A12" s="196" t="s">
        <v>222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190000</v>
      </c>
      <c r="J12" s="214">
        <v>214800</v>
      </c>
      <c r="K12" s="214">
        <v>195200</v>
      </c>
      <c r="L12" s="214">
        <v>188400</v>
      </c>
      <c r="M12" s="214">
        <v>28800</v>
      </c>
      <c r="N12" s="214">
        <v>0</v>
      </c>
      <c r="O12" s="237"/>
    </row>
    <row r="13" spans="1:15">
      <c r="A13" s="197" t="s">
        <v>145</v>
      </c>
      <c r="B13" s="197" t="s">
        <v>133</v>
      </c>
      <c r="C13" s="213">
        <v>398800</v>
      </c>
      <c r="D13" s="213">
        <v>282400</v>
      </c>
      <c r="E13" s="214">
        <v>246000</v>
      </c>
      <c r="F13" s="214">
        <v>386800</v>
      </c>
      <c r="G13" s="214">
        <v>381200</v>
      </c>
      <c r="H13" s="214">
        <v>506800</v>
      </c>
      <c r="I13" s="214">
        <v>317200</v>
      </c>
      <c r="J13" s="214">
        <v>267200</v>
      </c>
      <c r="K13" s="214">
        <v>238000</v>
      </c>
      <c r="L13" s="214">
        <v>236400</v>
      </c>
      <c r="M13" s="214">
        <v>402800</v>
      </c>
      <c r="N13" s="214">
        <v>371200</v>
      </c>
      <c r="O13" s="237"/>
    </row>
    <row r="14" spans="1:15">
      <c r="A14" s="197" t="s">
        <v>146</v>
      </c>
      <c r="B14" s="197" t="s">
        <v>134</v>
      </c>
      <c r="C14" s="213">
        <v>51600</v>
      </c>
      <c r="D14" s="213">
        <v>54000</v>
      </c>
      <c r="E14" s="214">
        <v>32800</v>
      </c>
      <c r="F14" s="214">
        <v>66000</v>
      </c>
      <c r="G14" s="214">
        <v>57600</v>
      </c>
      <c r="H14" s="214">
        <v>82800</v>
      </c>
      <c r="I14" s="214">
        <v>60400</v>
      </c>
      <c r="J14" s="214">
        <v>68000</v>
      </c>
      <c r="K14" s="214">
        <v>74000</v>
      </c>
      <c r="L14" s="214">
        <v>64400</v>
      </c>
      <c r="M14" s="214">
        <v>71600</v>
      </c>
      <c r="N14" s="214">
        <v>52800</v>
      </c>
      <c r="O14" s="237"/>
    </row>
    <row r="15" spans="1:15">
      <c r="A15" s="204"/>
      <c r="B15" s="197" t="s">
        <v>135</v>
      </c>
      <c r="C15" s="213">
        <v>263200</v>
      </c>
      <c r="D15" s="213">
        <v>299600</v>
      </c>
      <c r="E15" s="214">
        <v>171200</v>
      </c>
      <c r="F15" s="214">
        <v>306400</v>
      </c>
      <c r="G15" s="214">
        <v>284000</v>
      </c>
      <c r="H15" s="214">
        <v>373600</v>
      </c>
      <c r="I15" s="214">
        <v>359600</v>
      </c>
      <c r="J15" s="214">
        <v>311600</v>
      </c>
      <c r="K15" s="214">
        <v>300800</v>
      </c>
      <c r="L15" s="214">
        <v>267200</v>
      </c>
      <c r="M15" s="214">
        <v>310400</v>
      </c>
      <c r="N15" s="214">
        <v>246800</v>
      </c>
      <c r="O15" s="237"/>
    </row>
    <row r="16" spans="1:15">
      <c r="A16" s="204"/>
      <c r="B16" s="196" t="s">
        <v>212</v>
      </c>
      <c r="C16" s="213">
        <f>SUM(C12:C15)</f>
        <v>713600</v>
      </c>
      <c r="D16" s="213">
        <v>636000</v>
      </c>
      <c r="E16" s="213">
        <v>636000</v>
      </c>
      <c r="F16" s="213">
        <v>636000</v>
      </c>
      <c r="G16" s="213">
        <v>636000</v>
      </c>
      <c r="H16" s="213">
        <v>636000</v>
      </c>
      <c r="I16" s="213">
        <v>636000</v>
      </c>
      <c r="J16" s="213">
        <v>636000</v>
      </c>
      <c r="K16" s="213">
        <v>636000</v>
      </c>
      <c r="L16" s="213">
        <v>636000</v>
      </c>
      <c r="M16" s="213">
        <v>636000</v>
      </c>
      <c r="N16" s="213">
        <v>636000</v>
      </c>
      <c r="O16" s="213">
        <f>SUM(C16:N16)</f>
        <v>7709600</v>
      </c>
    </row>
    <row r="17" spans="1:15">
      <c r="A17" s="204"/>
      <c r="B17" s="197" t="s">
        <v>391</v>
      </c>
      <c r="C17" s="213">
        <v>-60800</v>
      </c>
      <c r="D17" s="213">
        <v>-18000</v>
      </c>
      <c r="E17" s="213">
        <v>-29600</v>
      </c>
      <c r="F17" s="213">
        <v>-20400</v>
      </c>
      <c r="G17" s="213">
        <v>40800</v>
      </c>
      <c r="H17" s="213">
        <v>87600</v>
      </c>
      <c r="I17" s="213">
        <v>-94800</v>
      </c>
      <c r="J17" s="214">
        <v>33200</v>
      </c>
      <c r="K17" s="215">
        <v>-78400</v>
      </c>
      <c r="L17" s="214">
        <v>-90400</v>
      </c>
      <c r="M17" s="214">
        <v>-4000</v>
      </c>
      <c r="N17" s="214">
        <v>-136800</v>
      </c>
      <c r="O17" s="237"/>
    </row>
    <row r="18" spans="1:15">
      <c r="A18" s="204"/>
      <c r="B18" s="197" t="s">
        <v>136</v>
      </c>
      <c r="C18" s="213">
        <v>1771405</v>
      </c>
      <c r="D18" s="213">
        <v>1524408</v>
      </c>
      <c r="E18" s="214">
        <v>1238561</v>
      </c>
      <c r="F18" s="214">
        <v>1820823</v>
      </c>
      <c r="G18" s="214">
        <v>1764978</v>
      </c>
      <c r="H18" s="214">
        <v>2246096</v>
      </c>
      <c r="I18" s="214">
        <v>2763010</v>
      </c>
      <c r="J18" s="214">
        <v>2770117</v>
      </c>
      <c r="K18" s="215">
        <v>2596203</v>
      </c>
      <c r="L18" s="214">
        <v>2487687</v>
      </c>
      <c r="M18" s="214">
        <v>2200502</v>
      </c>
      <c r="N18" s="214">
        <v>1832067</v>
      </c>
      <c r="O18" s="213">
        <f>SUM(C18:N18)</f>
        <v>25015857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28">
        <v>9012.6</v>
      </c>
      <c r="I19" s="228">
        <v>3922.6</v>
      </c>
      <c r="J19" s="214">
        <v>0</v>
      </c>
      <c r="K19" s="215">
        <v>0</v>
      </c>
      <c r="L19" s="214">
        <v>0</v>
      </c>
      <c r="M19" s="214">
        <v>0</v>
      </c>
      <c r="N19" s="214">
        <v>0</v>
      </c>
      <c r="O19" s="237"/>
    </row>
    <row r="20" spans="1:15">
      <c r="A20" s="192" t="s">
        <v>223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130000</v>
      </c>
      <c r="J20" s="210">
        <v>158800</v>
      </c>
      <c r="K20" s="210">
        <v>148000</v>
      </c>
      <c r="L20" s="210">
        <v>130000</v>
      </c>
      <c r="M20" s="210">
        <v>19800</v>
      </c>
      <c r="N20" s="210">
        <v>0</v>
      </c>
      <c r="O20" s="211"/>
    </row>
    <row r="21" spans="1:15">
      <c r="A21" s="195" t="s">
        <v>147</v>
      </c>
      <c r="B21" s="195" t="s">
        <v>133</v>
      </c>
      <c r="C21" s="209">
        <v>268600</v>
      </c>
      <c r="D21" s="209">
        <v>195200</v>
      </c>
      <c r="E21" s="210">
        <v>178800</v>
      </c>
      <c r="F21" s="210">
        <v>272000</v>
      </c>
      <c r="G21" s="210">
        <v>263200</v>
      </c>
      <c r="H21" s="210">
        <v>335600</v>
      </c>
      <c r="I21" s="210">
        <v>208800</v>
      </c>
      <c r="J21" s="210">
        <v>184800</v>
      </c>
      <c r="K21" s="210">
        <v>170400</v>
      </c>
      <c r="L21" s="210">
        <v>156200</v>
      </c>
      <c r="M21" s="210">
        <v>272600</v>
      </c>
      <c r="N21" s="210">
        <v>259400</v>
      </c>
      <c r="O21" s="211"/>
    </row>
    <row r="22" spans="1:15">
      <c r="A22" s="195" t="s">
        <v>148</v>
      </c>
      <c r="B22" s="195" t="s">
        <v>134</v>
      </c>
      <c r="C22" s="209">
        <v>35400</v>
      </c>
      <c r="D22" s="209">
        <v>38400</v>
      </c>
      <c r="E22" s="210">
        <v>21400</v>
      </c>
      <c r="F22" s="210">
        <v>46800</v>
      </c>
      <c r="G22" s="210">
        <v>39400</v>
      </c>
      <c r="H22" s="210">
        <v>53600</v>
      </c>
      <c r="I22" s="210">
        <v>38800</v>
      </c>
      <c r="J22" s="210">
        <v>44400</v>
      </c>
      <c r="K22" s="210">
        <v>49400</v>
      </c>
      <c r="L22" s="210">
        <v>36000</v>
      </c>
      <c r="M22" s="210">
        <v>48800</v>
      </c>
      <c r="N22" s="210">
        <v>37200</v>
      </c>
      <c r="O22" s="211"/>
    </row>
    <row r="23" spans="1:15">
      <c r="A23" s="206"/>
      <c r="B23" s="195" t="s">
        <v>135</v>
      </c>
      <c r="C23" s="209">
        <v>186400</v>
      </c>
      <c r="D23" s="209">
        <v>214400</v>
      </c>
      <c r="E23" s="210">
        <v>125400</v>
      </c>
      <c r="F23" s="210">
        <v>221800</v>
      </c>
      <c r="G23" s="210">
        <v>205400</v>
      </c>
      <c r="H23" s="210">
        <v>265200</v>
      </c>
      <c r="I23" s="210">
        <v>243800</v>
      </c>
      <c r="J23" s="210">
        <v>210200</v>
      </c>
      <c r="K23" s="210">
        <v>212600</v>
      </c>
      <c r="L23" s="210">
        <v>188200</v>
      </c>
      <c r="M23" s="210">
        <v>227800</v>
      </c>
      <c r="N23" s="210">
        <v>184000</v>
      </c>
      <c r="O23" s="211"/>
    </row>
    <row r="24" spans="1:15">
      <c r="A24" s="201"/>
      <c r="B24" s="192" t="s">
        <v>212</v>
      </c>
      <c r="C24" s="209">
        <v>448000</v>
      </c>
      <c r="D24" s="209">
        <v>448000</v>
      </c>
      <c r="E24" s="209">
        <v>448000</v>
      </c>
      <c r="F24" s="209">
        <v>448000</v>
      </c>
      <c r="G24" s="209">
        <v>448000</v>
      </c>
      <c r="H24" s="209">
        <v>448000</v>
      </c>
      <c r="I24" s="209">
        <v>448000</v>
      </c>
      <c r="J24" s="209">
        <v>448000</v>
      </c>
      <c r="K24" s="209">
        <v>448000</v>
      </c>
      <c r="L24" s="209">
        <v>448000</v>
      </c>
      <c r="M24" s="209">
        <v>448000</v>
      </c>
      <c r="N24" s="209">
        <v>448000</v>
      </c>
      <c r="O24" s="209">
        <f>SUM(C24:N24)</f>
        <v>5376000</v>
      </c>
    </row>
    <row r="25" spans="1:15">
      <c r="A25" s="201"/>
      <c r="B25" s="195" t="s">
        <v>391</v>
      </c>
      <c r="C25" s="209">
        <v>-72800</v>
      </c>
      <c r="D25" s="209">
        <v>-21800</v>
      </c>
      <c r="E25" s="209">
        <v>-41800</v>
      </c>
      <c r="F25" s="209">
        <v>-28600</v>
      </c>
      <c r="G25" s="209">
        <v>2800</v>
      </c>
      <c r="H25" s="209">
        <v>26800</v>
      </c>
      <c r="I25" s="209">
        <v>-94800</v>
      </c>
      <c r="J25" s="210">
        <v>39200</v>
      </c>
      <c r="K25" s="210">
        <v>-75200</v>
      </c>
      <c r="L25" s="210">
        <v>-72200</v>
      </c>
      <c r="M25" s="210">
        <v>27200</v>
      </c>
      <c r="N25" s="210">
        <v>-136800</v>
      </c>
      <c r="O25" s="211"/>
    </row>
    <row r="26" spans="1:15">
      <c r="A26" s="202"/>
      <c r="B26" s="195" t="s">
        <v>136</v>
      </c>
      <c r="C26" s="209">
        <v>1227842</v>
      </c>
      <c r="D26" s="209">
        <v>1080545</v>
      </c>
      <c r="E26" s="210">
        <v>900751</v>
      </c>
      <c r="F26" s="210">
        <v>1299111</v>
      </c>
      <c r="G26" s="210">
        <v>1246105</v>
      </c>
      <c r="H26" s="210">
        <v>1525838</v>
      </c>
      <c r="I26" s="210">
        <v>1882013</v>
      </c>
      <c r="J26" s="210">
        <v>1965828</v>
      </c>
      <c r="K26" s="210">
        <v>1890941</v>
      </c>
      <c r="L26" s="210">
        <v>1704743</v>
      </c>
      <c r="M26" s="210">
        <v>1536876</v>
      </c>
      <c r="N26" s="210">
        <v>1308853</v>
      </c>
      <c r="O26" s="209">
        <f>SUM(C26:N26)</f>
        <v>17569446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1"/>
    </row>
    <row r="28" spans="1:15">
      <c r="A28" s="366" t="s">
        <v>392</v>
      </c>
      <c r="B28" s="198" t="s">
        <v>216</v>
      </c>
      <c r="C28" s="216">
        <v>1443000</v>
      </c>
      <c r="D28" s="216">
        <v>1443000</v>
      </c>
      <c r="E28" s="216">
        <v>1443000</v>
      </c>
      <c r="F28" s="216">
        <v>1443000</v>
      </c>
      <c r="G28" s="216">
        <v>1443000</v>
      </c>
      <c r="H28" s="216">
        <v>1443000</v>
      </c>
      <c r="I28" s="216">
        <v>1443000</v>
      </c>
      <c r="J28" s="216">
        <v>1443000</v>
      </c>
      <c r="K28" s="216">
        <v>1443000</v>
      </c>
      <c r="L28" s="216">
        <v>1443000</v>
      </c>
      <c r="M28" s="216">
        <v>1443000</v>
      </c>
      <c r="N28" s="216">
        <f>SUM(N8,N16,N24)</f>
        <v>1443000</v>
      </c>
      <c r="O28" s="229">
        <f>SUM(C28:N28)</f>
        <v>17316000</v>
      </c>
    </row>
    <row r="29" spans="1:15">
      <c r="A29" s="367"/>
      <c r="B29" s="198" t="s">
        <v>217</v>
      </c>
      <c r="C29" s="216">
        <f t="shared" ref="C29:M29" si="0">SUM(C10,C18,C26)</f>
        <v>4142069</v>
      </c>
      <c r="D29" s="216">
        <f t="shared" si="0"/>
        <v>3567247</v>
      </c>
      <c r="E29" s="216">
        <f t="shared" si="0"/>
        <v>2988870</v>
      </c>
      <c r="F29" s="216">
        <f t="shared" si="0"/>
        <v>4243399</v>
      </c>
      <c r="G29" s="216">
        <f t="shared" si="0"/>
        <v>4153342</v>
      </c>
      <c r="H29" s="216">
        <f t="shared" si="0"/>
        <v>5236122</v>
      </c>
      <c r="I29" s="216">
        <f t="shared" si="0"/>
        <v>6494123</v>
      </c>
      <c r="J29" s="216">
        <f t="shared" si="0"/>
        <v>6842124</v>
      </c>
      <c r="K29" s="216">
        <f t="shared" si="0"/>
        <v>6522445</v>
      </c>
      <c r="L29" s="216">
        <f t="shared" si="0"/>
        <v>5985467</v>
      </c>
      <c r="M29" s="216">
        <f t="shared" si="0"/>
        <v>5212747</v>
      </c>
      <c r="N29" s="216">
        <f>SUM(N10,N18,N26)</f>
        <v>4371552</v>
      </c>
      <c r="O29" s="229">
        <f>SUM(C29:N29)</f>
        <v>59759507</v>
      </c>
    </row>
    <row r="30" spans="1:15">
      <c r="A30" s="361"/>
      <c r="B30" s="361"/>
      <c r="C30" s="230" t="s">
        <v>348</v>
      </c>
      <c r="D30" s="230" t="s">
        <v>340</v>
      </c>
      <c r="E30" s="231" t="s">
        <v>347</v>
      </c>
      <c r="F30" s="232" t="s">
        <v>346</v>
      </c>
      <c r="G30" s="231" t="s">
        <v>345</v>
      </c>
      <c r="H30" s="231" t="s">
        <v>344</v>
      </c>
      <c r="I30" s="231" t="s">
        <v>343</v>
      </c>
      <c r="J30" s="231" t="s">
        <v>342</v>
      </c>
      <c r="K30" s="231" t="s">
        <v>341</v>
      </c>
      <c r="L30" s="233" t="s">
        <v>361</v>
      </c>
      <c r="M30" s="233" t="s">
        <v>384</v>
      </c>
      <c r="N30" s="233" t="s">
        <v>386</v>
      </c>
      <c r="O30" s="211"/>
    </row>
    <row r="31" spans="1:15">
      <c r="A31" s="196" t="s">
        <v>4</v>
      </c>
      <c r="B31" s="197" t="s">
        <v>138</v>
      </c>
      <c r="C31" s="213">
        <v>6292</v>
      </c>
      <c r="D31" s="213">
        <v>6594</v>
      </c>
      <c r="E31" s="213">
        <v>4767</v>
      </c>
      <c r="F31" s="213">
        <v>5817</v>
      </c>
      <c r="G31" s="214">
        <v>6896</v>
      </c>
      <c r="H31" s="214">
        <v>7833</v>
      </c>
      <c r="I31" s="214">
        <v>7705</v>
      </c>
      <c r="J31" s="214">
        <v>6939</v>
      </c>
      <c r="K31" s="214">
        <v>7022</v>
      </c>
      <c r="L31" s="214">
        <v>7008</v>
      </c>
      <c r="M31" s="214">
        <v>6990</v>
      </c>
      <c r="N31" s="214">
        <v>6141</v>
      </c>
      <c r="O31" s="213">
        <f>SUM(C31:N31)</f>
        <v>80004</v>
      </c>
    </row>
    <row r="32" spans="1:15">
      <c r="A32" s="199" t="s">
        <v>149</v>
      </c>
      <c r="B32" s="197" t="s">
        <v>139</v>
      </c>
      <c r="C32" s="213">
        <v>81389</v>
      </c>
      <c r="D32" s="213">
        <v>85208</v>
      </c>
      <c r="E32" s="213">
        <v>62097</v>
      </c>
      <c r="F32" s="213">
        <v>75380</v>
      </c>
      <c r="G32" s="214">
        <v>89029</v>
      </c>
      <c r="H32" s="214">
        <v>100882</v>
      </c>
      <c r="I32" s="214">
        <v>99263</v>
      </c>
      <c r="J32" s="214">
        <v>89573</v>
      </c>
      <c r="K32" s="214">
        <v>90622</v>
      </c>
      <c r="L32" s="214">
        <v>90445</v>
      </c>
      <c r="M32" s="214">
        <v>90218</v>
      </c>
      <c r="N32" s="214">
        <v>79478</v>
      </c>
      <c r="O32" s="213">
        <f>SUM(C32:N32)</f>
        <v>1033584</v>
      </c>
    </row>
    <row r="33" spans="1:15">
      <c r="A33" s="192" t="s">
        <v>5</v>
      </c>
      <c r="B33" s="195" t="s">
        <v>138</v>
      </c>
      <c r="C33" s="209">
        <v>21855</v>
      </c>
      <c r="D33" s="209">
        <v>21267</v>
      </c>
      <c r="E33" s="209">
        <v>16606</v>
      </c>
      <c r="F33" s="209">
        <v>17678</v>
      </c>
      <c r="G33" s="210">
        <v>19044</v>
      </c>
      <c r="H33" s="210">
        <v>25265</v>
      </c>
      <c r="I33" s="210">
        <v>26142</v>
      </c>
      <c r="J33" s="210">
        <v>21925</v>
      </c>
      <c r="K33" s="210">
        <v>18018</v>
      </c>
      <c r="L33" s="210">
        <v>11820</v>
      </c>
      <c r="M33" s="210">
        <v>21020</v>
      </c>
      <c r="N33" s="210">
        <v>20143</v>
      </c>
      <c r="O33" s="209">
        <f>SUM(O31:O32)</f>
        <v>1113588</v>
      </c>
    </row>
    <row r="34" spans="1:15">
      <c r="A34" s="200" t="s">
        <v>150</v>
      </c>
      <c r="B34" s="195" t="s">
        <v>139</v>
      </c>
      <c r="C34" s="209">
        <v>281651</v>
      </c>
      <c r="D34" s="209">
        <v>274213</v>
      </c>
      <c r="E34" s="209">
        <v>215252</v>
      </c>
      <c r="F34" s="209">
        <v>228813</v>
      </c>
      <c r="G34" s="210">
        <v>246093</v>
      </c>
      <c r="H34" s="210">
        <v>324788</v>
      </c>
      <c r="I34" s="210">
        <v>335882</v>
      </c>
      <c r="J34" s="210">
        <v>282538</v>
      </c>
      <c r="K34" s="210">
        <v>233114</v>
      </c>
      <c r="L34" s="210">
        <v>154709</v>
      </c>
      <c r="M34" s="210">
        <v>271089</v>
      </c>
      <c r="N34" s="210">
        <v>259995</v>
      </c>
      <c r="O34" s="209">
        <f>SUM(O32:O33)</f>
        <v>2147172</v>
      </c>
    </row>
    <row r="35" spans="1:15">
      <c r="A35" s="196" t="s">
        <v>6</v>
      </c>
      <c r="B35" s="197" t="s">
        <v>138</v>
      </c>
      <c r="C35" s="213">
        <v>10114</v>
      </c>
      <c r="D35" s="213">
        <v>10442</v>
      </c>
      <c r="E35" s="213">
        <v>8730</v>
      </c>
      <c r="F35" s="213">
        <v>9103</v>
      </c>
      <c r="G35" s="214">
        <v>10527</v>
      </c>
      <c r="H35" s="214">
        <v>11273</v>
      </c>
      <c r="I35" s="214">
        <v>10457</v>
      </c>
      <c r="J35" s="214">
        <v>9434</v>
      </c>
      <c r="K35" s="214">
        <v>8969</v>
      </c>
      <c r="L35" s="214">
        <v>4090</v>
      </c>
      <c r="M35" s="214">
        <v>7454</v>
      </c>
      <c r="N35" s="214">
        <v>6898</v>
      </c>
      <c r="O35" s="213">
        <f t="shared" ref="O35:O48" si="1">SUM(C35:N35)</f>
        <v>107491</v>
      </c>
    </row>
    <row r="36" spans="1:15">
      <c r="A36" s="199" t="s">
        <v>151</v>
      </c>
      <c r="B36" s="197" t="s">
        <v>139</v>
      </c>
      <c r="C36" s="213">
        <v>129736</v>
      </c>
      <c r="D36" s="213">
        <v>133886</v>
      </c>
      <c r="E36" s="213">
        <v>112230</v>
      </c>
      <c r="F36" s="213">
        <v>116948</v>
      </c>
      <c r="G36" s="214">
        <v>134961</v>
      </c>
      <c r="H36" s="214">
        <v>144398</v>
      </c>
      <c r="I36" s="214">
        <v>134076</v>
      </c>
      <c r="J36" s="214">
        <v>121134</v>
      </c>
      <c r="K36" s="214">
        <v>115252</v>
      </c>
      <c r="L36" s="214">
        <v>53534</v>
      </c>
      <c r="M36" s="214">
        <v>96088</v>
      </c>
      <c r="N36" s="214">
        <v>89054</v>
      </c>
      <c r="O36" s="213">
        <f t="shared" si="1"/>
        <v>1381297</v>
      </c>
    </row>
    <row r="37" spans="1:15">
      <c r="A37" s="192" t="s">
        <v>7</v>
      </c>
      <c r="B37" s="195" t="s">
        <v>138</v>
      </c>
      <c r="C37" s="209">
        <v>5245</v>
      </c>
      <c r="D37" s="209">
        <v>5738</v>
      </c>
      <c r="E37" s="209">
        <v>4638</v>
      </c>
      <c r="F37" s="209">
        <v>4854</v>
      </c>
      <c r="G37" s="210">
        <v>5120</v>
      </c>
      <c r="H37" s="210">
        <v>5644</v>
      </c>
      <c r="I37" s="210">
        <v>5132</v>
      </c>
      <c r="J37" s="210">
        <v>5476</v>
      </c>
      <c r="K37" s="210">
        <v>5217</v>
      </c>
      <c r="L37" s="210">
        <v>4552</v>
      </c>
      <c r="M37" s="210">
        <v>6040</v>
      </c>
      <c r="N37" s="210">
        <v>5111</v>
      </c>
      <c r="O37" s="209">
        <f t="shared" si="1"/>
        <v>62767</v>
      </c>
    </row>
    <row r="38" spans="1:15">
      <c r="A38" s="195" t="s">
        <v>152</v>
      </c>
      <c r="B38" s="195" t="s">
        <v>139</v>
      </c>
      <c r="C38" s="209">
        <v>67199</v>
      </c>
      <c r="D38" s="209">
        <v>73434</v>
      </c>
      <c r="E38" s="209">
        <v>59520</v>
      </c>
      <c r="F38" s="209">
        <v>62252</v>
      </c>
      <c r="G38" s="210">
        <v>65617</v>
      </c>
      <c r="H38" s="210">
        <v>72245</v>
      </c>
      <c r="I38" s="210">
        <v>65769</v>
      </c>
      <c r="J38" s="210">
        <v>70119</v>
      </c>
      <c r="K38" s="210">
        <v>66844</v>
      </c>
      <c r="L38" s="210">
        <v>58431</v>
      </c>
      <c r="M38" s="210">
        <v>77255</v>
      </c>
      <c r="N38" s="210">
        <v>65503</v>
      </c>
      <c r="O38" s="209">
        <f t="shared" si="1"/>
        <v>804188</v>
      </c>
    </row>
    <row r="39" spans="1:15">
      <c r="A39" s="196" t="s">
        <v>8</v>
      </c>
      <c r="B39" s="197" t="s">
        <v>138</v>
      </c>
      <c r="C39" s="213">
        <v>519</v>
      </c>
      <c r="D39" s="213">
        <v>523</v>
      </c>
      <c r="E39" s="213">
        <v>397</v>
      </c>
      <c r="F39" s="213">
        <v>701</v>
      </c>
      <c r="G39" s="214">
        <v>909</v>
      </c>
      <c r="H39" s="214">
        <v>1039</v>
      </c>
      <c r="I39" s="214">
        <v>980</v>
      </c>
      <c r="J39" s="214">
        <v>951</v>
      </c>
      <c r="K39" s="214">
        <v>875</v>
      </c>
      <c r="L39" s="214">
        <v>899</v>
      </c>
      <c r="M39" s="214">
        <v>1266</v>
      </c>
      <c r="N39" s="214">
        <v>1013</v>
      </c>
      <c r="O39" s="213">
        <f t="shared" si="1"/>
        <v>10072</v>
      </c>
    </row>
    <row r="40" spans="1:15">
      <c r="A40" s="197" t="s">
        <v>153</v>
      </c>
      <c r="B40" s="197" t="s">
        <v>139</v>
      </c>
      <c r="C40" s="219">
        <v>6647</v>
      </c>
      <c r="D40" s="219">
        <v>6697</v>
      </c>
      <c r="E40" s="214">
        <v>5103</v>
      </c>
      <c r="F40" s="214">
        <v>8949</v>
      </c>
      <c r="G40" s="214">
        <v>11580</v>
      </c>
      <c r="H40" s="214">
        <v>13225</v>
      </c>
      <c r="I40" s="214">
        <v>12478</v>
      </c>
      <c r="J40" s="214">
        <v>12112</v>
      </c>
      <c r="K40" s="214">
        <v>11150</v>
      </c>
      <c r="L40" s="214">
        <v>11454</v>
      </c>
      <c r="M40" s="214">
        <v>16096</v>
      </c>
      <c r="N40" s="214">
        <v>12896</v>
      </c>
      <c r="O40" s="213">
        <f t="shared" si="1"/>
        <v>128387</v>
      </c>
    </row>
    <row r="41" spans="1:15">
      <c r="A41" s="192" t="s">
        <v>21</v>
      </c>
      <c r="B41" s="195" t="s">
        <v>138</v>
      </c>
      <c r="C41" s="218">
        <v>536</v>
      </c>
      <c r="D41" s="218">
        <v>358</v>
      </c>
      <c r="E41" s="210">
        <v>294</v>
      </c>
      <c r="F41" s="210">
        <v>322</v>
      </c>
      <c r="G41" s="210">
        <v>349</v>
      </c>
      <c r="H41" s="210">
        <v>385</v>
      </c>
      <c r="I41" s="210">
        <v>316</v>
      </c>
      <c r="J41" s="210">
        <v>364</v>
      </c>
      <c r="K41" s="210">
        <v>412</v>
      </c>
      <c r="L41" s="210">
        <v>377</v>
      </c>
      <c r="M41" s="210">
        <v>543</v>
      </c>
      <c r="N41" s="210">
        <v>504</v>
      </c>
      <c r="O41" s="209">
        <f t="shared" si="1"/>
        <v>4760</v>
      </c>
    </row>
    <row r="42" spans="1:15">
      <c r="A42" s="200" t="s">
        <v>154</v>
      </c>
      <c r="B42" s="195" t="s">
        <v>139</v>
      </c>
      <c r="C42" s="218">
        <v>8844</v>
      </c>
      <c r="D42" s="218">
        <v>4610</v>
      </c>
      <c r="E42" s="210">
        <v>3800</v>
      </c>
      <c r="F42" s="210">
        <v>4154</v>
      </c>
      <c r="G42" s="210">
        <v>4495</v>
      </c>
      <c r="H42" s="210">
        <v>4951</v>
      </c>
      <c r="I42" s="210">
        <v>4078</v>
      </c>
      <c r="J42" s="210">
        <v>4686</v>
      </c>
      <c r="K42" s="210">
        <v>5293</v>
      </c>
      <c r="L42" s="210">
        <v>4850</v>
      </c>
      <c r="M42" s="210">
        <v>6950</v>
      </c>
      <c r="N42" s="210">
        <v>6457</v>
      </c>
      <c r="O42" s="209">
        <f t="shared" si="1"/>
        <v>63168</v>
      </c>
    </row>
    <row r="43" spans="1:15">
      <c r="A43" s="196" t="s">
        <v>191</v>
      </c>
      <c r="B43" s="197" t="s">
        <v>138</v>
      </c>
      <c r="C43" s="213">
        <v>3569</v>
      </c>
      <c r="D43" s="213">
        <v>2628</v>
      </c>
      <c r="E43" s="213">
        <v>3486</v>
      </c>
      <c r="F43" s="213">
        <v>3288</v>
      </c>
      <c r="G43" s="214">
        <v>4412</v>
      </c>
      <c r="H43" s="214">
        <v>5007</v>
      </c>
      <c r="I43" s="214">
        <v>3447</v>
      </c>
      <c r="J43" s="214">
        <v>3387</v>
      </c>
      <c r="K43" s="214">
        <v>3966</v>
      </c>
      <c r="L43" s="214">
        <v>5535</v>
      </c>
      <c r="M43" s="214">
        <v>9150</v>
      </c>
      <c r="N43" s="214">
        <v>3563</v>
      </c>
      <c r="O43" s="213">
        <f t="shared" si="1"/>
        <v>51438</v>
      </c>
    </row>
    <row r="44" spans="1:15">
      <c r="A44" s="199" t="s">
        <v>155</v>
      </c>
      <c r="B44" s="197" t="s">
        <v>139</v>
      </c>
      <c r="C44" s="219">
        <v>46942</v>
      </c>
      <c r="D44" s="219">
        <v>35039</v>
      </c>
      <c r="E44" s="214">
        <v>45892</v>
      </c>
      <c r="F44" s="214">
        <v>43387</v>
      </c>
      <c r="G44" s="214">
        <v>57607</v>
      </c>
      <c r="H44" s="214">
        <v>65133</v>
      </c>
      <c r="I44" s="214">
        <v>45399</v>
      </c>
      <c r="J44" s="214">
        <v>44640</v>
      </c>
      <c r="K44" s="214">
        <v>51964</v>
      </c>
      <c r="L44" s="214">
        <v>71812</v>
      </c>
      <c r="M44" s="214">
        <v>117542</v>
      </c>
      <c r="N44" s="214">
        <v>46866</v>
      </c>
      <c r="O44" s="213">
        <f t="shared" si="1"/>
        <v>672223</v>
      </c>
    </row>
    <row r="45" spans="1:15">
      <c r="A45" s="192" t="s">
        <v>192</v>
      </c>
      <c r="B45" s="195" t="s">
        <v>138</v>
      </c>
      <c r="C45" s="209">
        <v>495</v>
      </c>
      <c r="D45" s="209">
        <v>433</v>
      </c>
      <c r="E45" s="209">
        <v>428</v>
      </c>
      <c r="F45" s="209">
        <v>411</v>
      </c>
      <c r="G45" s="210">
        <v>427</v>
      </c>
      <c r="H45" s="210">
        <v>570</v>
      </c>
      <c r="I45" s="210">
        <v>591</v>
      </c>
      <c r="J45" s="210">
        <v>663</v>
      </c>
      <c r="K45" s="210">
        <v>713</v>
      </c>
      <c r="L45" s="210">
        <v>905</v>
      </c>
      <c r="M45" s="210">
        <v>674</v>
      </c>
      <c r="N45" s="210">
        <v>482</v>
      </c>
      <c r="O45" s="209">
        <f t="shared" si="1"/>
        <v>6792</v>
      </c>
    </row>
    <row r="46" spans="1:15">
      <c r="A46" s="195" t="s">
        <v>156</v>
      </c>
      <c r="B46" s="195" t="s">
        <v>139</v>
      </c>
      <c r="C46" s="218">
        <v>6343</v>
      </c>
      <c r="D46" s="218">
        <v>5559</v>
      </c>
      <c r="E46" s="210">
        <v>5495</v>
      </c>
      <c r="F46" s="210">
        <v>5280</v>
      </c>
      <c r="G46" s="210">
        <v>5483</v>
      </c>
      <c r="H46" s="210">
        <v>7292</v>
      </c>
      <c r="I46" s="210">
        <v>7558</v>
      </c>
      <c r="J46" s="210">
        <v>8468</v>
      </c>
      <c r="K46" s="210">
        <v>9101</v>
      </c>
      <c r="L46" s="210">
        <v>11529</v>
      </c>
      <c r="M46" s="210">
        <v>8607</v>
      </c>
      <c r="N46" s="210">
        <v>6178</v>
      </c>
      <c r="O46" s="209">
        <f t="shared" si="1"/>
        <v>86893</v>
      </c>
    </row>
    <row r="47" spans="1:15">
      <c r="A47" s="366" t="s">
        <v>392</v>
      </c>
      <c r="B47" s="198" t="s">
        <v>220</v>
      </c>
      <c r="C47" s="220">
        <f>SUM(C31,C33,C35,C37,C39,C41,C43,C45)</f>
        <v>48625</v>
      </c>
      <c r="D47" s="220">
        <f>SUM(D31,D33,D35,D37,D39,D41,D43,D45)</f>
        <v>47983</v>
      </c>
      <c r="E47" s="220">
        <f t="shared" ref="E47:M47" si="2">SUM(E31,E33,E35,E37,E39,E41,E43,E45)</f>
        <v>39346</v>
      </c>
      <c r="F47" s="220">
        <f t="shared" si="2"/>
        <v>42174</v>
      </c>
      <c r="G47" s="220">
        <f t="shared" si="2"/>
        <v>47684</v>
      </c>
      <c r="H47" s="220">
        <f t="shared" si="2"/>
        <v>57016</v>
      </c>
      <c r="I47" s="220">
        <f t="shared" si="2"/>
        <v>54770</v>
      </c>
      <c r="J47" s="220">
        <f t="shared" si="2"/>
        <v>49139</v>
      </c>
      <c r="K47" s="220">
        <f t="shared" si="2"/>
        <v>45192</v>
      </c>
      <c r="L47" s="220">
        <f t="shared" si="2"/>
        <v>35186</v>
      </c>
      <c r="M47" s="220">
        <f t="shared" si="2"/>
        <v>53137</v>
      </c>
      <c r="N47" s="216">
        <f>SUM(N31,N33,N35,N37,N39,N41,N43,N45)</f>
        <v>43855</v>
      </c>
      <c r="O47" s="229">
        <f t="shared" si="1"/>
        <v>564107</v>
      </c>
    </row>
    <row r="48" spans="1:15">
      <c r="A48" s="367"/>
      <c r="B48" s="198" t="s">
        <v>221</v>
      </c>
      <c r="C48" s="216">
        <f t="shared" ref="C48:M48" si="3">SUM(C32,C34,C36,C38,C40,C42,C44,C46)</f>
        <v>628751</v>
      </c>
      <c r="D48" s="216">
        <f t="shared" si="3"/>
        <v>618646</v>
      </c>
      <c r="E48" s="216">
        <f t="shared" si="3"/>
        <v>509389</v>
      </c>
      <c r="F48" s="216">
        <f t="shared" si="3"/>
        <v>545163</v>
      </c>
      <c r="G48" s="216">
        <f t="shared" si="3"/>
        <v>614865</v>
      </c>
      <c r="H48" s="216">
        <f t="shared" si="3"/>
        <v>732914</v>
      </c>
      <c r="I48" s="216">
        <f t="shared" si="3"/>
        <v>704503</v>
      </c>
      <c r="J48" s="216">
        <f t="shared" si="3"/>
        <v>633270</v>
      </c>
      <c r="K48" s="216">
        <f t="shared" si="3"/>
        <v>583340</v>
      </c>
      <c r="L48" s="216">
        <f t="shared" si="3"/>
        <v>456764</v>
      </c>
      <c r="M48" s="216">
        <f t="shared" si="3"/>
        <v>683845</v>
      </c>
      <c r="N48" s="216">
        <f>SUM(N32,N34,N36,N38,N40,N42,N44,N46)</f>
        <v>566427</v>
      </c>
      <c r="O48" s="229">
        <f t="shared" si="1"/>
        <v>7277877</v>
      </c>
    </row>
    <row r="49" spans="1:15">
      <c r="A49" s="361"/>
      <c r="B49" s="361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68" t="s">
        <v>390</v>
      </c>
      <c r="B50" s="195" t="s">
        <v>140</v>
      </c>
      <c r="C50" s="222">
        <v>488.89</v>
      </c>
      <c r="D50" s="223">
        <v>466.83</v>
      </c>
      <c r="E50" s="223">
        <v>563</v>
      </c>
      <c r="F50" s="223">
        <v>451.17</v>
      </c>
      <c r="G50" s="222">
        <v>391.57</v>
      </c>
      <c r="H50" s="223">
        <v>497.26</v>
      </c>
      <c r="I50" s="223">
        <v>574.54999999999995</v>
      </c>
      <c r="J50" s="223">
        <v>404.01</v>
      </c>
      <c r="K50" s="223">
        <v>301.57</v>
      </c>
      <c r="L50" s="223">
        <v>356.25</v>
      </c>
      <c r="M50" s="223">
        <v>405.33</v>
      </c>
      <c r="N50" s="222">
        <v>210.84</v>
      </c>
      <c r="O50" s="209">
        <f t="shared" ref="O50:O55" si="4">SUM(C50:N50)</f>
        <v>5111.2700000000004</v>
      </c>
    </row>
    <row r="51" spans="1:15">
      <c r="A51" s="369"/>
      <c r="B51" s="195" t="s">
        <v>141</v>
      </c>
      <c r="C51" s="218">
        <v>15204</v>
      </c>
      <c r="D51" s="218">
        <v>14649</v>
      </c>
      <c r="E51" s="218">
        <v>18115</v>
      </c>
      <c r="F51" s="218">
        <v>15731</v>
      </c>
      <c r="G51" s="210">
        <v>13298</v>
      </c>
      <c r="H51" s="218">
        <v>16328</v>
      </c>
      <c r="I51" s="218">
        <v>19117</v>
      </c>
      <c r="J51" s="218">
        <v>14242</v>
      </c>
      <c r="K51" s="218">
        <v>10803</v>
      </c>
      <c r="L51" s="218">
        <v>12516</v>
      </c>
      <c r="M51" s="218">
        <v>14015</v>
      </c>
      <c r="N51" s="210">
        <v>7257</v>
      </c>
      <c r="O51" s="209">
        <f t="shared" si="4"/>
        <v>171275</v>
      </c>
    </row>
    <row r="52" spans="1:15">
      <c r="A52" s="370" t="s">
        <v>11</v>
      </c>
      <c r="B52" s="195" t="s">
        <v>140</v>
      </c>
      <c r="C52" s="222">
        <v>232</v>
      </c>
      <c r="D52" s="223">
        <v>112.83</v>
      </c>
      <c r="E52" s="223">
        <v>274.32</v>
      </c>
      <c r="F52" s="223">
        <v>210.16</v>
      </c>
      <c r="G52" s="222">
        <v>331.04</v>
      </c>
      <c r="H52" s="223">
        <v>266.86</v>
      </c>
      <c r="I52" s="223">
        <v>116.12</v>
      </c>
      <c r="J52" s="223">
        <v>57.04</v>
      </c>
      <c r="K52" s="223">
        <v>165.81</v>
      </c>
      <c r="L52" s="223">
        <v>284.56</v>
      </c>
      <c r="M52" s="223">
        <v>215.26</v>
      </c>
      <c r="N52" s="222">
        <v>177.6</v>
      </c>
      <c r="O52" s="209">
        <f t="shared" si="4"/>
        <v>2443.6</v>
      </c>
    </row>
    <row r="53" spans="1:15">
      <c r="A53" s="369"/>
      <c r="B53" s="195" t="s">
        <v>141</v>
      </c>
      <c r="C53" s="218">
        <v>6635</v>
      </c>
      <c r="D53" s="218">
        <v>3310</v>
      </c>
      <c r="E53" s="218">
        <v>8141</v>
      </c>
      <c r="F53" s="218">
        <v>6844</v>
      </c>
      <c r="G53" s="210">
        <v>10480</v>
      </c>
      <c r="H53" s="218">
        <v>8080</v>
      </c>
      <c r="I53" s="218">
        <v>3529</v>
      </c>
      <c r="J53" s="218">
        <v>1808</v>
      </c>
      <c r="K53" s="218">
        <v>5499</v>
      </c>
      <c r="L53" s="218">
        <v>9239</v>
      </c>
      <c r="M53" s="218">
        <v>6859</v>
      </c>
      <c r="N53" s="210">
        <v>5654</v>
      </c>
      <c r="O53" s="209">
        <f t="shared" si="4"/>
        <v>76078</v>
      </c>
    </row>
    <row r="54" spans="1:15">
      <c r="A54" s="375" t="s">
        <v>389</v>
      </c>
      <c r="B54" s="198" t="s">
        <v>218</v>
      </c>
      <c r="C54" s="224">
        <f>C50+C52</f>
        <v>720.89</v>
      </c>
      <c r="D54" s="224">
        <f t="shared" ref="D54:N54" si="5">D50+D52</f>
        <v>579.66</v>
      </c>
      <c r="E54" s="224">
        <f t="shared" si="5"/>
        <v>837.31999999999994</v>
      </c>
      <c r="F54" s="224">
        <f t="shared" si="5"/>
        <v>661.33</v>
      </c>
      <c r="G54" s="224">
        <f t="shared" si="5"/>
        <v>722.61</v>
      </c>
      <c r="H54" s="224">
        <f t="shared" si="5"/>
        <v>764.12</v>
      </c>
      <c r="I54" s="224">
        <f t="shared" si="5"/>
        <v>690.67</v>
      </c>
      <c r="J54" s="224">
        <f t="shared" si="5"/>
        <v>461.05</v>
      </c>
      <c r="K54" s="224">
        <f t="shared" si="5"/>
        <v>467.38</v>
      </c>
      <c r="L54" s="224">
        <f t="shared" si="5"/>
        <v>640.80999999999995</v>
      </c>
      <c r="M54" s="224">
        <f t="shared" si="5"/>
        <v>620.58999999999992</v>
      </c>
      <c r="N54" s="224">
        <f t="shared" si="5"/>
        <v>388.44</v>
      </c>
      <c r="O54" s="234">
        <f t="shared" si="4"/>
        <v>7554.87</v>
      </c>
    </row>
    <row r="55" spans="1:15">
      <c r="A55" s="376"/>
      <c r="B55" s="198" t="s">
        <v>219</v>
      </c>
      <c r="C55" s="220">
        <f>C51+C53</f>
        <v>21839</v>
      </c>
      <c r="D55" s="220">
        <f t="shared" ref="D55:N55" si="6">D51+D53</f>
        <v>17959</v>
      </c>
      <c r="E55" s="220">
        <f t="shared" si="6"/>
        <v>26256</v>
      </c>
      <c r="F55" s="220">
        <f t="shared" si="6"/>
        <v>22575</v>
      </c>
      <c r="G55" s="220">
        <f t="shared" si="6"/>
        <v>23778</v>
      </c>
      <c r="H55" s="220">
        <f t="shared" si="6"/>
        <v>24408</v>
      </c>
      <c r="I55" s="220">
        <f t="shared" si="6"/>
        <v>22646</v>
      </c>
      <c r="J55" s="220">
        <f t="shared" si="6"/>
        <v>16050</v>
      </c>
      <c r="K55" s="220">
        <f t="shared" si="6"/>
        <v>16302</v>
      </c>
      <c r="L55" s="220">
        <f t="shared" si="6"/>
        <v>21755</v>
      </c>
      <c r="M55" s="220">
        <f t="shared" si="6"/>
        <v>20874</v>
      </c>
      <c r="N55" s="220">
        <f t="shared" si="6"/>
        <v>12911</v>
      </c>
      <c r="O55" s="229">
        <f t="shared" si="4"/>
        <v>247353</v>
      </c>
    </row>
    <row r="56" spans="1:15">
      <c r="A56" s="361"/>
      <c r="B56" s="361"/>
      <c r="C56" s="218"/>
      <c r="D56" s="218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11"/>
    </row>
    <row r="57" spans="1:15">
      <c r="A57" s="371" t="s">
        <v>12</v>
      </c>
      <c r="B57" s="197" t="s">
        <v>138</v>
      </c>
      <c r="C57" s="219">
        <v>9061</v>
      </c>
      <c r="D57" s="219">
        <v>6463</v>
      </c>
      <c r="E57" s="214">
        <v>5062</v>
      </c>
      <c r="F57" s="214">
        <v>10868</v>
      </c>
      <c r="G57" s="214">
        <v>9389</v>
      </c>
      <c r="H57" s="214">
        <v>5241</v>
      </c>
      <c r="I57" s="214">
        <v>4401</v>
      </c>
      <c r="J57" s="214">
        <v>60</v>
      </c>
      <c r="K57" s="214">
        <v>96</v>
      </c>
      <c r="L57" s="214">
        <v>2487</v>
      </c>
      <c r="M57" s="214">
        <v>6635</v>
      </c>
      <c r="N57" s="214">
        <v>11045</v>
      </c>
      <c r="O57" s="213">
        <f>SUM(C57:N57)</f>
        <v>70808</v>
      </c>
    </row>
    <row r="58" spans="1:15">
      <c r="A58" s="369"/>
      <c r="B58" s="197" t="s">
        <v>142</v>
      </c>
      <c r="C58" s="219">
        <v>179880</v>
      </c>
      <c r="D58" s="219">
        <v>128361</v>
      </c>
      <c r="E58" s="214">
        <v>102766</v>
      </c>
      <c r="F58" s="214">
        <v>225988</v>
      </c>
      <c r="G58" s="214">
        <v>195500</v>
      </c>
      <c r="H58" s="214">
        <v>109213</v>
      </c>
      <c r="I58" s="214">
        <v>91741</v>
      </c>
      <c r="J58" s="214">
        <v>1476</v>
      </c>
      <c r="K58" s="214">
        <v>2290</v>
      </c>
      <c r="L58" s="214">
        <v>54516</v>
      </c>
      <c r="M58" s="214">
        <v>145108</v>
      </c>
      <c r="N58" s="214">
        <v>241423</v>
      </c>
      <c r="O58" s="213">
        <f t="shared" ref="O58:O70" si="7">SUM(C58:N58)</f>
        <v>1478262</v>
      </c>
    </row>
    <row r="59" spans="1:15">
      <c r="A59" s="370" t="s">
        <v>14</v>
      </c>
      <c r="B59" s="195" t="s">
        <v>138</v>
      </c>
      <c r="C59" s="218">
        <v>8582</v>
      </c>
      <c r="D59" s="218">
        <v>6190</v>
      </c>
      <c r="E59" s="210">
        <v>3510</v>
      </c>
      <c r="F59" s="210">
        <v>6308</v>
      </c>
      <c r="G59" s="210">
        <v>4961</v>
      </c>
      <c r="H59" s="210">
        <v>4427</v>
      </c>
      <c r="I59" s="210">
        <v>3790</v>
      </c>
      <c r="J59" s="210">
        <v>1313</v>
      </c>
      <c r="K59" s="210">
        <v>1421</v>
      </c>
      <c r="L59" s="210">
        <v>2132</v>
      </c>
      <c r="M59" s="210">
        <v>4026</v>
      </c>
      <c r="N59" s="210">
        <v>6195</v>
      </c>
      <c r="O59" s="295">
        <f t="shared" si="7"/>
        <v>52855</v>
      </c>
    </row>
    <row r="60" spans="1:15">
      <c r="A60" s="369"/>
      <c r="B60" s="195" t="s">
        <v>142</v>
      </c>
      <c r="C60" s="218">
        <v>170381</v>
      </c>
      <c r="D60" s="218">
        <v>122948</v>
      </c>
      <c r="E60" s="210">
        <v>71320</v>
      </c>
      <c r="F60" s="210">
        <v>131252</v>
      </c>
      <c r="G60" s="210">
        <v>103394</v>
      </c>
      <c r="H60" s="210">
        <v>92282</v>
      </c>
      <c r="I60" s="210">
        <v>79032</v>
      </c>
      <c r="J60" s="210">
        <v>28113</v>
      </c>
      <c r="K60" s="210">
        <v>31138</v>
      </c>
      <c r="L60" s="210">
        <v>46763</v>
      </c>
      <c r="M60" s="210">
        <v>88128</v>
      </c>
      <c r="N60" s="210">
        <v>135499</v>
      </c>
      <c r="O60" s="295">
        <f t="shared" si="7"/>
        <v>1100250</v>
      </c>
    </row>
    <row r="61" spans="1:15">
      <c r="A61" s="371" t="s">
        <v>393</v>
      </c>
      <c r="B61" s="197" t="s">
        <v>138</v>
      </c>
      <c r="C61" s="219">
        <v>8697</v>
      </c>
      <c r="D61" s="219">
        <v>7308</v>
      </c>
      <c r="E61" s="214">
        <v>6197</v>
      </c>
      <c r="F61" s="214">
        <v>7835</v>
      </c>
      <c r="G61" s="214">
        <v>6425</v>
      </c>
      <c r="H61" s="214">
        <v>4702</v>
      </c>
      <c r="I61" s="214">
        <v>3994</v>
      </c>
      <c r="J61" s="214">
        <v>76</v>
      </c>
      <c r="K61" s="214">
        <v>74</v>
      </c>
      <c r="L61" s="214">
        <v>2496</v>
      </c>
      <c r="M61" s="214">
        <v>4977</v>
      </c>
      <c r="N61" s="214">
        <v>5374</v>
      </c>
      <c r="O61" s="213">
        <f t="shared" si="7"/>
        <v>58155</v>
      </c>
    </row>
    <row r="62" spans="1:15">
      <c r="A62" s="369"/>
      <c r="B62" s="197" t="s">
        <v>142</v>
      </c>
      <c r="C62" s="219">
        <v>172662</v>
      </c>
      <c r="D62" s="219">
        <v>145118</v>
      </c>
      <c r="E62" s="214">
        <v>125763</v>
      </c>
      <c r="F62" s="214">
        <v>162976</v>
      </c>
      <c r="G62" s="214">
        <v>133846</v>
      </c>
      <c r="H62" s="214">
        <v>98002</v>
      </c>
      <c r="I62" s="214">
        <v>83275</v>
      </c>
      <c r="J62" s="214">
        <v>1815</v>
      </c>
      <c r="K62" s="214">
        <v>1811</v>
      </c>
      <c r="L62" s="214">
        <v>54713</v>
      </c>
      <c r="M62" s="214">
        <v>108898</v>
      </c>
      <c r="N62" s="214">
        <v>117568</v>
      </c>
      <c r="O62" s="213">
        <f t="shared" si="7"/>
        <v>1206447</v>
      </c>
    </row>
    <row r="63" spans="1:15">
      <c r="A63" s="370" t="s">
        <v>15</v>
      </c>
      <c r="B63" s="195" t="s">
        <v>138</v>
      </c>
      <c r="C63" s="218">
        <v>4375</v>
      </c>
      <c r="D63" s="218">
        <v>2951</v>
      </c>
      <c r="E63" s="210">
        <v>2403</v>
      </c>
      <c r="F63" s="210">
        <v>4586</v>
      </c>
      <c r="G63" s="210">
        <v>3603</v>
      </c>
      <c r="H63" s="210">
        <v>2528</v>
      </c>
      <c r="I63" s="210">
        <v>2190</v>
      </c>
      <c r="J63" s="210">
        <v>1155</v>
      </c>
      <c r="K63" s="210">
        <v>1325</v>
      </c>
      <c r="L63" s="210">
        <v>1590</v>
      </c>
      <c r="M63" s="210">
        <v>2391</v>
      </c>
      <c r="N63" s="210">
        <v>3092</v>
      </c>
      <c r="O63" s="295">
        <f t="shared" si="7"/>
        <v>32189</v>
      </c>
    </row>
    <row r="64" spans="1:15">
      <c r="A64" s="369"/>
      <c r="B64" s="195" t="s">
        <v>142</v>
      </c>
      <c r="C64" s="218">
        <v>86956</v>
      </c>
      <c r="D64" s="218">
        <v>58718</v>
      </c>
      <c r="E64" s="210">
        <v>48890</v>
      </c>
      <c r="F64" s="210">
        <v>95477</v>
      </c>
      <c r="G64" s="210">
        <v>75146</v>
      </c>
      <c r="H64" s="210">
        <v>52782</v>
      </c>
      <c r="I64" s="210">
        <v>45752</v>
      </c>
      <c r="J64" s="210">
        <v>24754</v>
      </c>
      <c r="K64" s="210">
        <v>29047</v>
      </c>
      <c r="L64" s="210">
        <v>34926</v>
      </c>
      <c r="M64" s="210">
        <v>52419</v>
      </c>
      <c r="N64" s="210">
        <v>67729</v>
      </c>
      <c r="O64" s="295">
        <f t="shared" si="7"/>
        <v>672596</v>
      </c>
    </row>
    <row r="65" spans="1:16">
      <c r="A65" s="366" t="s">
        <v>392</v>
      </c>
      <c r="B65" s="198" t="s">
        <v>224</v>
      </c>
      <c r="C65" s="220">
        <v>30715</v>
      </c>
      <c r="D65" s="220">
        <v>30715</v>
      </c>
      <c r="E65" s="220">
        <v>30715</v>
      </c>
      <c r="F65" s="220">
        <v>30715</v>
      </c>
      <c r="G65" s="220">
        <v>30715</v>
      </c>
      <c r="H65" s="220">
        <v>30715</v>
      </c>
      <c r="I65" s="220">
        <v>30715</v>
      </c>
      <c r="J65" s="220">
        <v>30715</v>
      </c>
      <c r="K65" s="220">
        <v>30715</v>
      </c>
      <c r="L65" s="220">
        <v>30715</v>
      </c>
      <c r="M65" s="301">
        <v>30715</v>
      </c>
      <c r="N65" s="302">
        <f>SUM(N57,N59,N61,N63)</f>
        <v>25706</v>
      </c>
      <c r="O65" s="302">
        <f t="shared" si="7"/>
        <v>363571</v>
      </c>
      <c r="P65" s="242">
        <f>O66/O65</f>
        <v>19.998536736978473</v>
      </c>
    </row>
    <row r="66" spans="1:16">
      <c r="A66" s="367"/>
      <c r="B66" s="198" t="s">
        <v>225</v>
      </c>
      <c r="C66" s="220">
        <v>609879</v>
      </c>
      <c r="D66" s="220">
        <v>609879</v>
      </c>
      <c r="E66" s="220">
        <v>609879</v>
      </c>
      <c r="F66" s="220">
        <v>609879</v>
      </c>
      <c r="G66" s="220">
        <v>609879</v>
      </c>
      <c r="H66" s="220">
        <v>609879</v>
      </c>
      <c r="I66" s="220">
        <v>609879</v>
      </c>
      <c r="J66" s="220">
        <v>609879</v>
      </c>
      <c r="K66" s="220">
        <v>609879</v>
      </c>
      <c r="L66" s="220">
        <v>609879</v>
      </c>
      <c r="M66" s="301">
        <v>609879</v>
      </c>
      <c r="N66" s="302">
        <f>SUM(N58,N60,N62,N64)</f>
        <v>562219</v>
      </c>
      <c r="O66" s="302">
        <f t="shared" si="7"/>
        <v>7270888</v>
      </c>
    </row>
    <row r="67" spans="1:16">
      <c r="A67" s="370" t="s">
        <v>19</v>
      </c>
      <c r="B67" s="195" t="s">
        <v>140</v>
      </c>
      <c r="C67" s="225">
        <v>127.67</v>
      </c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95">
        <f t="shared" si="7"/>
        <v>127.67</v>
      </c>
    </row>
    <row r="68" spans="1:16">
      <c r="A68" s="369"/>
      <c r="B68" s="195" t="s">
        <v>142</v>
      </c>
      <c r="C68" s="218">
        <v>2400</v>
      </c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95">
        <f t="shared" si="7"/>
        <v>2400</v>
      </c>
    </row>
    <row r="69" spans="1:16">
      <c r="A69" s="366" t="s">
        <v>392</v>
      </c>
      <c r="B69" s="198" t="s">
        <v>218</v>
      </c>
      <c r="C69" s="224">
        <v>127.67</v>
      </c>
      <c r="D69" s="224">
        <f>-D67</f>
        <v>0</v>
      </c>
      <c r="E69" s="224">
        <f t="shared" ref="E69:N69" si="8">-E67</f>
        <v>0</v>
      </c>
      <c r="F69" s="224">
        <f t="shared" si="8"/>
        <v>0</v>
      </c>
      <c r="G69" s="224">
        <f t="shared" si="8"/>
        <v>0</v>
      </c>
      <c r="H69" s="224">
        <f t="shared" si="8"/>
        <v>0</v>
      </c>
      <c r="I69" s="224">
        <f t="shared" si="8"/>
        <v>0</v>
      </c>
      <c r="J69" s="224">
        <f t="shared" si="8"/>
        <v>0</v>
      </c>
      <c r="K69" s="224">
        <f t="shared" si="8"/>
        <v>0</v>
      </c>
      <c r="L69" s="224">
        <f t="shared" si="8"/>
        <v>0</v>
      </c>
      <c r="M69" s="224">
        <f t="shared" si="8"/>
        <v>0</v>
      </c>
      <c r="N69" s="303">
        <f t="shared" si="8"/>
        <v>0</v>
      </c>
      <c r="O69" s="300">
        <f t="shared" si="7"/>
        <v>127.67</v>
      </c>
    </row>
    <row r="70" spans="1:16">
      <c r="A70" s="367"/>
      <c r="B70" s="198" t="s">
        <v>226</v>
      </c>
      <c r="C70" s="220">
        <v>2400</v>
      </c>
      <c r="D70" s="220">
        <f>-D68</f>
        <v>0</v>
      </c>
      <c r="E70" s="220">
        <f t="shared" ref="E70:N70" si="9">-E68</f>
        <v>0</v>
      </c>
      <c r="F70" s="220">
        <f t="shared" si="9"/>
        <v>0</v>
      </c>
      <c r="G70" s="220">
        <f t="shared" si="9"/>
        <v>0</v>
      </c>
      <c r="H70" s="220">
        <f t="shared" si="9"/>
        <v>0</v>
      </c>
      <c r="I70" s="220">
        <f t="shared" si="9"/>
        <v>0</v>
      </c>
      <c r="J70" s="220">
        <f t="shared" si="9"/>
        <v>0</v>
      </c>
      <c r="K70" s="220">
        <f t="shared" si="9"/>
        <v>0</v>
      </c>
      <c r="L70" s="220">
        <f t="shared" si="9"/>
        <v>0</v>
      </c>
      <c r="M70" s="220">
        <f t="shared" si="9"/>
        <v>0</v>
      </c>
      <c r="N70" s="301">
        <f t="shared" si="9"/>
        <v>0</v>
      </c>
      <c r="O70" s="300">
        <f t="shared" si="7"/>
        <v>2400</v>
      </c>
    </row>
    <row r="71" spans="1:16" ht="18.75">
      <c r="A71" s="56"/>
      <c r="B71" s="56"/>
      <c r="C71" s="63"/>
      <c r="D71" s="63"/>
      <c r="E71" s="64"/>
      <c r="F71" s="63"/>
      <c r="G71" s="63"/>
      <c r="H71" s="63"/>
      <c r="I71" s="63"/>
      <c r="J71" s="77"/>
      <c r="K71" s="77"/>
      <c r="L71" s="77"/>
      <c r="M71" s="77"/>
      <c r="N71" s="77"/>
      <c r="O71" s="63"/>
    </row>
    <row r="72" spans="1:16" ht="19.5">
      <c r="A72" s="54"/>
      <c r="B72" s="54"/>
      <c r="C72" s="83"/>
      <c r="D72" s="83"/>
      <c r="E72" s="84"/>
      <c r="F72" s="83"/>
      <c r="G72" s="83"/>
      <c r="H72" s="83"/>
      <c r="I72" s="83"/>
      <c r="J72" s="85"/>
      <c r="K72" s="85"/>
      <c r="L72" s="85"/>
      <c r="M72" s="85"/>
      <c r="N72" s="85"/>
      <c r="O72" s="63"/>
    </row>
    <row r="73" spans="1:16" ht="19.5">
      <c r="A73" s="54"/>
      <c r="B73" s="54"/>
      <c r="C73" s="27"/>
      <c r="D73" s="27"/>
      <c r="E73" s="28"/>
      <c r="F73" s="27"/>
      <c r="G73" s="27"/>
      <c r="H73" s="27"/>
      <c r="I73" s="27"/>
      <c r="J73" s="30"/>
      <c r="K73" s="30"/>
      <c r="L73" s="30"/>
      <c r="M73" s="30"/>
      <c r="N73" s="30"/>
      <c r="O73" s="36"/>
    </row>
    <row r="74" spans="1:16" ht="19.5">
      <c r="A74" s="54"/>
      <c r="B74" s="54"/>
      <c r="C74" s="27"/>
      <c r="D74" s="27"/>
      <c r="E74" s="28"/>
      <c r="F74" s="27"/>
      <c r="G74" s="27"/>
      <c r="H74" s="27"/>
      <c r="I74" s="27"/>
      <c r="J74" s="30"/>
      <c r="K74" s="30"/>
      <c r="L74" s="30"/>
      <c r="M74" s="30"/>
      <c r="N74" s="30"/>
      <c r="O74" s="36"/>
    </row>
    <row r="75" spans="1:16" ht="19.5">
      <c r="A75" s="54"/>
      <c r="B75" s="54"/>
      <c r="C75" s="27"/>
      <c r="D75" s="27"/>
      <c r="E75" s="28"/>
      <c r="F75" s="27"/>
      <c r="G75" s="27"/>
      <c r="H75" s="27"/>
      <c r="I75" s="27"/>
      <c r="J75" s="30"/>
      <c r="K75" s="30"/>
      <c r="L75" s="30"/>
      <c r="M75" s="30"/>
      <c r="N75" s="30"/>
      <c r="O75" s="36"/>
    </row>
    <row r="76" spans="1:16" ht="19.5">
      <c r="A76" s="54"/>
      <c r="B76" s="54"/>
      <c r="C76" s="27"/>
      <c r="D76" s="27"/>
      <c r="E76" s="28"/>
      <c r="F76" s="27"/>
      <c r="G76" s="27"/>
      <c r="H76" s="27"/>
      <c r="I76" s="27"/>
      <c r="J76" s="30"/>
      <c r="K76" s="30"/>
      <c r="L76" s="30"/>
      <c r="M76" s="30"/>
      <c r="N76" s="30"/>
      <c r="O76" s="36"/>
    </row>
    <row r="77" spans="1:16" ht="19.5">
      <c r="A77" s="54"/>
      <c r="B77" s="54"/>
      <c r="C77" s="27"/>
      <c r="D77" s="27"/>
      <c r="E77" s="28"/>
      <c r="F77" s="27"/>
      <c r="G77" s="27"/>
      <c r="H77" s="27"/>
      <c r="I77" s="27"/>
      <c r="J77" s="30"/>
      <c r="K77" s="30"/>
      <c r="L77" s="30"/>
      <c r="M77" s="30"/>
      <c r="N77" s="30"/>
      <c r="O77" s="36"/>
    </row>
    <row r="78" spans="1:16" ht="19.5">
      <c r="A78" s="54"/>
      <c r="B78" s="54"/>
      <c r="C78" s="27"/>
      <c r="D78" s="27"/>
      <c r="E78" s="28"/>
      <c r="F78" s="27"/>
      <c r="G78" s="27"/>
      <c r="H78" s="27"/>
      <c r="I78" s="27"/>
      <c r="J78" s="30"/>
      <c r="K78" s="30"/>
      <c r="L78" s="30"/>
      <c r="M78" s="30"/>
      <c r="N78" s="30"/>
      <c r="O78" s="36"/>
    </row>
  </sheetData>
  <mergeCells count="17">
    <mergeCell ref="A1:D1"/>
    <mergeCell ref="A47:A48"/>
    <mergeCell ref="A54:A55"/>
    <mergeCell ref="A65:A66"/>
    <mergeCell ref="A56:B56"/>
    <mergeCell ref="A2:B2"/>
    <mergeCell ref="A30:B30"/>
    <mergeCell ref="A49:B49"/>
    <mergeCell ref="A69:A70"/>
    <mergeCell ref="A28:A29"/>
    <mergeCell ref="A50:A51"/>
    <mergeCell ref="A52:A53"/>
    <mergeCell ref="A57:A58"/>
    <mergeCell ref="A59:A60"/>
    <mergeCell ref="A61:A62"/>
    <mergeCell ref="A63:A64"/>
    <mergeCell ref="A67:A68"/>
  </mergeCells>
  <phoneticPr fontId="2" type="noConversion"/>
  <pageMargins left="0.88" right="0.75" top="0.63" bottom="0.54" header="0.5" footer="0.3"/>
  <pageSetup paperSize="8" orientation="landscape" r:id="rId1"/>
  <headerFooter alignWithMargins="0"/>
  <ignoredErrors>
    <ignoredError sqref="C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70"/>
  <sheetViews>
    <sheetView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N74" sqref="N74"/>
    </sheetView>
  </sheetViews>
  <sheetFormatPr defaultRowHeight="16.5"/>
  <cols>
    <col min="1" max="1" width="17.75" customWidth="1"/>
    <col min="2" max="2" width="23.875" customWidth="1"/>
    <col min="3" max="3" width="11" customWidth="1"/>
    <col min="4" max="4" width="10.75" customWidth="1"/>
    <col min="5" max="5" width="11" customWidth="1"/>
    <col min="6" max="6" width="10.875" customWidth="1"/>
    <col min="7" max="7" width="11.125" bestFit="1" customWidth="1"/>
    <col min="8" max="8" width="10.75" customWidth="1"/>
    <col min="9" max="9" width="10.625" customWidth="1"/>
    <col min="10" max="10" width="10.875" customWidth="1"/>
    <col min="11" max="11" width="10.625" customWidth="1"/>
    <col min="12" max="12" width="11.25" customWidth="1"/>
    <col min="13" max="13" width="11.375" customWidth="1"/>
    <col min="14" max="14" width="11.625" customWidth="1"/>
    <col min="15" max="15" width="12.375" style="235" customWidth="1"/>
  </cols>
  <sheetData>
    <row r="1" spans="1:15" ht="21.75" customHeight="1">
      <c r="A1" s="379" t="s">
        <v>402</v>
      </c>
      <c r="B1" s="380"/>
      <c r="C1" s="380"/>
      <c r="D1" s="380"/>
      <c r="E1" s="381"/>
      <c r="F1" s="381"/>
      <c r="G1" s="381"/>
      <c r="H1" s="381"/>
      <c r="I1" s="36"/>
      <c r="J1" s="36"/>
      <c r="K1" s="36"/>
      <c r="L1" s="36"/>
      <c r="M1" s="36"/>
      <c r="N1" s="36"/>
      <c r="O1" s="36"/>
    </row>
    <row r="2" spans="1:15">
      <c r="A2" s="377" t="s">
        <v>394</v>
      </c>
      <c r="B2" s="378"/>
      <c r="C2" s="185" t="s">
        <v>387</v>
      </c>
      <c r="D2" s="239" t="s">
        <v>397</v>
      </c>
      <c r="E2" s="239" t="s">
        <v>398</v>
      </c>
      <c r="F2" s="239" t="s">
        <v>399</v>
      </c>
      <c r="G2" s="239" t="s">
        <v>406</v>
      </c>
      <c r="H2" s="239" t="s">
        <v>368</v>
      </c>
      <c r="I2" s="239" t="s">
        <v>408</v>
      </c>
      <c r="J2" s="239" t="s">
        <v>413</v>
      </c>
      <c r="K2" s="239" t="s">
        <v>415</v>
      </c>
      <c r="L2" s="239" t="s">
        <v>416</v>
      </c>
      <c r="M2" s="239" t="s">
        <v>419</v>
      </c>
      <c r="N2" s="239" t="s">
        <v>420</v>
      </c>
      <c r="O2" s="36"/>
    </row>
    <row r="3" spans="1:15">
      <c r="A3" s="192" t="s">
        <v>388</v>
      </c>
      <c r="B3" s="193" t="s">
        <v>1</v>
      </c>
      <c r="C3" s="207" t="s">
        <v>326</v>
      </c>
      <c r="D3" s="207" t="s">
        <v>327</v>
      </c>
      <c r="E3" s="207" t="s">
        <v>328</v>
      </c>
      <c r="F3" s="207" t="s">
        <v>329</v>
      </c>
      <c r="G3" s="207" t="s">
        <v>330</v>
      </c>
      <c r="H3" s="207" t="s">
        <v>331</v>
      </c>
      <c r="I3" s="207" t="s">
        <v>332</v>
      </c>
      <c r="J3" s="207" t="s">
        <v>333</v>
      </c>
      <c r="K3" s="207" t="s">
        <v>334</v>
      </c>
      <c r="L3" s="207" t="s">
        <v>335</v>
      </c>
      <c r="M3" s="207" t="s">
        <v>336</v>
      </c>
      <c r="N3" s="207" t="s">
        <v>337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156200</v>
      </c>
      <c r="J4" s="210">
        <v>190400</v>
      </c>
      <c r="K4" s="210">
        <v>171000</v>
      </c>
      <c r="L4" s="210">
        <v>148400</v>
      </c>
      <c r="M4" s="210">
        <v>0</v>
      </c>
      <c r="N4" s="210">
        <v>0</v>
      </c>
      <c r="O4" s="209">
        <f>SUM(C4:N4)</f>
        <v>666000</v>
      </c>
    </row>
    <row r="5" spans="1:15">
      <c r="A5" s="194" t="s">
        <v>143</v>
      </c>
      <c r="B5" s="195" t="s">
        <v>133</v>
      </c>
      <c r="C5" s="209">
        <v>200200</v>
      </c>
      <c r="D5" s="209">
        <v>214200</v>
      </c>
      <c r="E5" s="210">
        <v>124800</v>
      </c>
      <c r="F5" s="210">
        <v>222400</v>
      </c>
      <c r="G5" s="210">
        <v>214400</v>
      </c>
      <c r="H5" s="210">
        <v>315200</v>
      </c>
      <c r="I5" s="210">
        <v>221400</v>
      </c>
      <c r="J5" s="210">
        <v>189600</v>
      </c>
      <c r="K5" s="210">
        <v>173000</v>
      </c>
      <c r="L5" s="210">
        <v>154000</v>
      </c>
      <c r="M5" s="210">
        <v>298800</v>
      </c>
      <c r="N5" s="210">
        <v>220000</v>
      </c>
      <c r="O5" s="209">
        <f t="shared" ref="O5:O10" si="0">SUM(C5:N5)</f>
        <v>2548000</v>
      </c>
    </row>
    <row r="6" spans="1:15">
      <c r="A6" s="195" t="s">
        <v>144</v>
      </c>
      <c r="B6" s="195" t="s">
        <v>134</v>
      </c>
      <c r="C6" s="209">
        <v>32800</v>
      </c>
      <c r="D6" s="209">
        <v>37000</v>
      </c>
      <c r="E6" s="210">
        <v>18800</v>
      </c>
      <c r="F6" s="210">
        <v>32400</v>
      </c>
      <c r="G6" s="210">
        <v>30400</v>
      </c>
      <c r="H6" s="210">
        <v>47600</v>
      </c>
      <c r="I6" s="210">
        <v>64000</v>
      </c>
      <c r="J6" s="210">
        <v>36200</v>
      </c>
      <c r="K6" s="210">
        <v>53000</v>
      </c>
      <c r="L6" s="210">
        <v>41000</v>
      </c>
      <c r="M6" s="210">
        <v>40800</v>
      </c>
      <c r="N6" s="210">
        <v>41200</v>
      </c>
      <c r="O6" s="209">
        <f t="shared" si="0"/>
        <v>475200</v>
      </c>
    </row>
    <row r="7" spans="1:15">
      <c r="A7" s="201"/>
      <c r="B7" s="195" t="s">
        <v>135</v>
      </c>
      <c r="C7" s="209">
        <v>132000</v>
      </c>
      <c r="D7" s="209">
        <v>159000</v>
      </c>
      <c r="E7" s="210">
        <v>130200</v>
      </c>
      <c r="F7" s="210">
        <v>152200</v>
      </c>
      <c r="G7" s="210">
        <v>142200</v>
      </c>
      <c r="H7" s="210">
        <v>187000</v>
      </c>
      <c r="I7" s="210">
        <v>208800</v>
      </c>
      <c r="J7" s="210">
        <v>161200</v>
      </c>
      <c r="K7" s="210">
        <v>152000</v>
      </c>
      <c r="L7" s="210">
        <v>163000</v>
      </c>
      <c r="M7" s="210">
        <v>156800</v>
      </c>
      <c r="N7" s="210">
        <v>144600</v>
      </c>
      <c r="O7" s="209">
        <f t="shared" si="0"/>
        <v>1889000</v>
      </c>
    </row>
    <row r="8" spans="1:15">
      <c r="A8" s="201"/>
      <c r="B8" s="192" t="s">
        <v>212</v>
      </c>
      <c r="C8" s="209">
        <f>SUM(C4:C7)</f>
        <v>365000</v>
      </c>
      <c r="D8" s="209">
        <f t="shared" ref="D8:N8" si="1">SUM(D4:D7)</f>
        <v>410200</v>
      </c>
      <c r="E8" s="209">
        <f t="shared" si="1"/>
        <v>273800</v>
      </c>
      <c r="F8" s="209">
        <f t="shared" si="1"/>
        <v>407000</v>
      </c>
      <c r="G8" s="209">
        <f t="shared" si="1"/>
        <v>387000</v>
      </c>
      <c r="H8" s="209">
        <f t="shared" si="1"/>
        <v>549800</v>
      </c>
      <c r="I8" s="209">
        <f t="shared" si="1"/>
        <v>650400</v>
      </c>
      <c r="J8" s="209">
        <f t="shared" si="1"/>
        <v>577400</v>
      </c>
      <c r="K8" s="209">
        <f t="shared" si="1"/>
        <v>549000</v>
      </c>
      <c r="L8" s="209">
        <f t="shared" si="1"/>
        <v>506400</v>
      </c>
      <c r="M8" s="209">
        <f t="shared" si="1"/>
        <v>496400</v>
      </c>
      <c r="N8" s="209">
        <f t="shared" si="1"/>
        <v>405800</v>
      </c>
      <c r="O8" s="209">
        <f t="shared" si="0"/>
        <v>5578200</v>
      </c>
    </row>
    <row r="9" spans="1:15">
      <c r="A9" s="201"/>
      <c r="B9" s="195" t="s">
        <v>476</v>
      </c>
      <c r="C9" s="209">
        <v>-53200</v>
      </c>
      <c r="D9" s="209">
        <v>51200</v>
      </c>
      <c r="E9" s="209">
        <v>-4000</v>
      </c>
      <c r="F9" s="209">
        <v>-17000</v>
      </c>
      <c r="G9" s="209">
        <v>-36800</v>
      </c>
      <c r="H9" s="209">
        <v>-31400</v>
      </c>
      <c r="I9" s="209">
        <v>90400</v>
      </c>
      <c r="J9" s="210">
        <v>-18400</v>
      </c>
      <c r="K9" s="212">
        <v>-33800</v>
      </c>
      <c r="L9" s="210">
        <v>12000</v>
      </c>
      <c r="M9" s="210">
        <v>-13000</v>
      </c>
      <c r="N9" s="210">
        <v>-16600</v>
      </c>
      <c r="O9" s="209">
        <f t="shared" si="0"/>
        <v>-70600</v>
      </c>
    </row>
    <row r="10" spans="1:15">
      <c r="A10" s="202"/>
      <c r="B10" s="195" t="s">
        <v>136</v>
      </c>
      <c r="C10" s="209">
        <v>1085359</v>
      </c>
      <c r="D10" s="209">
        <v>1171451</v>
      </c>
      <c r="E10" s="210">
        <v>845060</v>
      </c>
      <c r="F10" s="210">
        <v>1175704</v>
      </c>
      <c r="G10" s="210">
        <v>1135095</v>
      </c>
      <c r="H10" s="210">
        <v>1514447</v>
      </c>
      <c r="I10" s="210">
        <v>2113861</v>
      </c>
      <c r="J10" s="210">
        <v>2057660</v>
      </c>
      <c r="K10" s="210">
        <v>1945216</v>
      </c>
      <c r="L10" s="210">
        <v>1782819</v>
      </c>
      <c r="M10" s="210">
        <v>1547818</v>
      </c>
      <c r="N10" s="210">
        <v>1284710</v>
      </c>
      <c r="O10" s="209">
        <f t="shared" si="0"/>
        <v>17659200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09"/>
    </row>
    <row r="12" spans="1:15">
      <c r="A12" s="196" t="s">
        <v>222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204000</v>
      </c>
      <c r="J12" s="214">
        <v>200800</v>
      </c>
      <c r="K12" s="214">
        <v>178400</v>
      </c>
      <c r="L12" s="214">
        <v>184800</v>
      </c>
      <c r="M12" s="214">
        <v>0</v>
      </c>
      <c r="N12" s="214">
        <v>0</v>
      </c>
      <c r="O12" s="213">
        <f>SUM(C12:N12)</f>
        <v>768000</v>
      </c>
    </row>
    <row r="13" spans="1:15">
      <c r="A13" s="197" t="s">
        <v>145</v>
      </c>
      <c r="B13" s="197" t="s">
        <v>133</v>
      </c>
      <c r="C13" s="213">
        <v>316000</v>
      </c>
      <c r="D13" s="213">
        <v>334400</v>
      </c>
      <c r="E13" s="214">
        <v>175200</v>
      </c>
      <c r="F13" s="214">
        <v>327200</v>
      </c>
      <c r="G13" s="214">
        <v>341600</v>
      </c>
      <c r="H13" s="214">
        <v>457200</v>
      </c>
      <c r="I13" s="214">
        <v>340000</v>
      </c>
      <c r="J13" s="214">
        <v>249200</v>
      </c>
      <c r="K13" s="214">
        <v>217600</v>
      </c>
      <c r="L13" s="214">
        <v>229600</v>
      </c>
      <c r="M13" s="214">
        <v>407200</v>
      </c>
      <c r="N13" s="214">
        <v>330000</v>
      </c>
      <c r="O13" s="213">
        <f t="shared" ref="O13:O19" si="2">SUM(C13:N13)</f>
        <v>3725200</v>
      </c>
    </row>
    <row r="14" spans="1:15">
      <c r="A14" s="197" t="s">
        <v>146</v>
      </c>
      <c r="B14" s="197" t="s">
        <v>134</v>
      </c>
      <c r="C14" s="213">
        <v>50800</v>
      </c>
      <c r="D14" s="213">
        <v>57600</v>
      </c>
      <c r="E14" s="214">
        <v>25600</v>
      </c>
      <c r="F14" s="214">
        <v>48800</v>
      </c>
      <c r="G14" s="214">
        <v>48800</v>
      </c>
      <c r="H14" s="214">
        <v>70800</v>
      </c>
      <c r="I14" s="214">
        <v>99600</v>
      </c>
      <c r="J14" s="214">
        <v>52400</v>
      </c>
      <c r="K14" s="214">
        <v>70800</v>
      </c>
      <c r="L14" s="214">
        <v>61200</v>
      </c>
      <c r="M14" s="214">
        <v>53600</v>
      </c>
      <c r="N14" s="214">
        <v>61200</v>
      </c>
      <c r="O14" s="213">
        <f t="shared" si="2"/>
        <v>701200</v>
      </c>
    </row>
    <row r="15" spans="1:15">
      <c r="A15" s="204"/>
      <c r="B15" s="197" t="s">
        <v>135</v>
      </c>
      <c r="C15" s="213">
        <v>223200</v>
      </c>
      <c r="D15" s="213">
        <v>276000</v>
      </c>
      <c r="E15" s="214">
        <v>198000</v>
      </c>
      <c r="F15" s="214">
        <v>242400</v>
      </c>
      <c r="G15" s="214">
        <v>254000</v>
      </c>
      <c r="H15" s="214">
        <v>325200</v>
      </c>
      <c r="I15" s="214">
        <v>396800</v>
      </c>
      <c r="J15" s="214">
        <v>271600</v>
      </c>
      <c r="K15" s="214">
        <v>254400</v>
      </c>
      <c r="L15" s="214">
        <v>282000</v>
      </c>
      <c r="M15" s="214">
        <v>272000</v>
      </c>
      <c r="N15" s="214">
        <v>229600</v>
      </c>
      <c r="O15" s="213">
        <f t="shared" si="2"/>
        <v>3225200</v>
      </c>
    </row>
    <row r="16" spans="1:15">
      <c r="A16" s="204"/>
      <c r="B16" s="196" t="s">
        <v>212</v>
      </c>
      <c r="C16" s="213">
        <f>SUM(C12:C15)</f>
        <v>590000</v>
      </c>
      <c r="D16" s="213">
        <f>SUM(D12:D15)</f>
        <v>668000</v>
      </c>
      <c r="E16" s="213">
        <f t="shared" ref="E16:N16" si="3">SUM(E12:E15)</f>
        <v>398800</v>
      </c>
      <c r="F16" s="213">
        <f t="shared" si="3"/>
        <v>618400</v>
      </c>
      <c r="G16" s="213">
        <f t="shared" si="3"/>
        <v>644400</v>
      </c>
      <c r="H16" s="213">
        <f t="shared" si="3"/>
        <v>853200</v>
      </c>
      <c r="I16" s="213">
        <f t="shared" si="3"/>
        <v>1040400</v>
      </c>
      <c r="J16" s="213">
        <f t="shared" si="3"/>
        <v>774000</v>
      </c>
      <c r="K16" s="213">
        <f t="shared" si="3"/>
        <v>721200</v>
      </c>
      <c r="L16" s="213">
        <f t="shared" si="3"/>
        <v>757600</v>
      </c>
      <c r="M16" s="213">
        <f t="shared" si="3"/>
        <v>732800</v>
      </c>
      <c r="N16" s="213">
        <f t="shared" si="3"/>
        <v>620800</v>
      </c>
      <c r="O16" s="213">
        <f t="shared" si="2"/>
        <v>8419600</v>
      </c>
    </row>
    <row r="17" spans="1:15">
      <c r="A17" s="204"/>
      <c r="B17" s="197" t="s">
        <v>476</v>
      </c>
      <c r="C17" s="213">
        <v>-123600</v>
      </c>
      <c r="D17" s="213">
        <v>32000</v>
      </c>
      <c r="E17" s="213">
        <v>-51200</v>
      </c>
      <c r="F17" s="213">
        <v>-140800</v>
      </c>
      <c r="G17" s="213">
        <v>-78400</v>
      </c>
      <c r="H17" s="213">
        <v>-110000</v>
      </c>
      <c r="I17" s="213">
        <v>113200</v>
      </c>
      <c r="J17" s="214">
        <v>-87600</v>
      </c>
      <c r="K17" s="215">
        <v>-86800</v>
      </c>
      <c r="L17" s="214">
        <v>1200</v>
      </c>
      <c r="M17" s="214">
        <v>-80800</v>
      </c>
      <c r="N17" s="214">
        <v>-50000</v>
      </c>
      <c r="O17" s="213">
        <f t="shared" si="2"/>
        <v>-662800</v>
      </c>
    </row>
    <row r="18" spans="1:15">
      <c r="A18" s="204"/>
      <c r="B18" s="197" t="s">
        <v>136</v>
      </c>
      <c r="C18" s="213">
        <v>1639980</v>
      </c>
      <c r="D18" s="213">
        <v>1780524</v>
      </c>
      <c r="E18" s="214">
        <v>1161634</v>
      </c>
      <c r="F18" s="214">
        <v>1695061</v>
      </c>
      <c r="G18" s="214">
        <v>1752000</v>
      </c>
      <c r="H18" s="214">
        <v>2214909</v>
      </c>
      <c r="I18" s="214">
        <v>3172680</v>
      </c>
      <c r="J18" s="214">
        <v>2561058</v>
      </c>
      <c r="K18" s="215">
        <v>2383575</v>
      </c>
      <c r="L18" s="214">
        <v>2466071</v>
      </c>
      <c r="M18" s="214">
        <v>2168072</v>
      </c>
      <c r="N18" s="214">
        <v>1875638</v>
      </c>
      <c r="O18" s="213">
        <f t="shared" si="2"/>
        <v>24871202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71266</v>
      </c>
      <c r="J19" s="214">
        <v>0</v>
      </c>
      <c r="K19" s="215">
        <v>0</v>
      </c>
      <c r="L19" s="214">
        <v>0</v>
      </c>
      <c r="M19" s="214">
        <v>0</v>
      </c>
      <c r="N19" s="214">
        <v>0</v>
      </c>
      <c r="O19" s="213">
        <f t="shared" si="2"/>
        <v>71266</v>
      </c>
    </row>
    <row r="20" spans="1:15">
      <c r="A20" s="192" t="s">
        <v>223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140600</v>
      </c>
      <c r="J20" s="210">
        <v>158000</v>
      </c>
      <c r="K20" s="210">
        <v>144000</v>
      </c>
      <c r="L20" s="210">
        <v>132000</v>
      </c>
      <c r="M20" s="210">
        <v>0</v>
      </c>
      <c r="N20" s="210">
        <v>0</v>
      </c>
      <c r="O20" s="209">
        <f>SUM(C20:N20)</f>
        <v>574600</v>
      </c>
    </row>
    <row r="21" spans="1:15">
      <c r="A21" s="195" t="s">
        <v>147</v>
      </c>
      <c r="B21" s="195" t="s">
        <v>133</v>
      </c>
      <c r="C21" s="209">
        <v>224200</v>
      </c>
      <c r="D21" s="209">
        <v>248400</v>
      </c>
      <c r="E21" s="210">
        <v>141800</v>
      </c>
      <c r="F21" s="210">
        <v>238600</v>
      </c>
      <c r="G21" s="210">
        <v>242200</v>
      </c>
      <c r="H21" s="210">
        <v>318400</v>
      </c>
      <c r="I21" s="210">
        <v>221800</v>
      </c>
      <c r="J21" s="210">
        <v>178200</v>
      </c>
      <c r="K21" s="210">
        <v>160600</v>
      </c>
      <c r="L21" s="210">
        <v>154800</v>
      </c>
      <c r="M21" s="210">
        <v>288000</v>
      </c>
      <c r="N21" s="210">
        <v>242000</v>
      </c>
      <c r="O21" s="209">
        <f t="shared" ref="O21:O27" si="4">SUM(C21:N21)</f>
        <v>2659000</v>
      </c>
    </row>
    <row r="22" spans="1:15">
      <c r="A22" s="195" t="s">
        <v>148</v>
      </c>
      <c r="B22" s="195" t="s">
        <v>134</v>
      </c>
      <c r="C22" s="209">
        <v>36000</v>
      </c>
      <c r="D22" s="209">
        <v>44600</v>
      </c>
      <c r="E22" s="210">
        <v>24000</v>
      </c>
      <c r="F22" s="210">
        <v>35600</v>
      </c>
      <c r="G22" s="210">
        <v>36000</v>
      </c>
      <c r="H22" s="210">
        <v>50200</v>
      </c>
      <c r="I22" s="210">
        <v>63200</v>
      </c>
      <c r="J22" s="210">
        <v>37000</v>
      </c>
      <c r="K22" s="210">
        <v>47600</v>
      </c>
      <c r="L22" s="210">
        <v>41200</v>
      </c>
      <c r="M22" s="210">
        <v>38800</v>
      </c>
      <c r="N22" s="210">
        <v>46000</v>
      </c>
      <c r="O22" s="209">
        <f t="shared" si="4"/>
        <v>500200</v>
      </c>
    </row>
    <row r="23" spans="1:15">
      <c r="A23" s="206"/>
      <c r="B23" s="195" t="s">
        <v>135</v>
      </c>
      <c r="C23" s="209">
        <v>172000</v>
      </c>
      <c r="D23" s="209">
        <v>214600</v>
      </c>
      <c r="E23" s="210">
        <v>172600</v>
      </c>
      <c r="F23" s="210">
        <v>193000</v>
      </c>
      <c r="G23" s="210">
        <v>194800</v>
      </c>
      <c r="H23" s="210">
        <v>251600</v>
      </c>
      <c r="I23" s="210">
        <v>276400</v>
      </c>
      <c r="J23" s="210">
        <v>190200</v>
      </c>
      <c r="K23" s="210">
        <v>181800</v>
      </c>
      <c r="L23" s="210">
        <v>204000</v>
      </c>
      <c r="M23" s="210">
        <v>204600</v>
      </c>
      <c r="N23" s="210">
        <v>185800</v>
      </c>
      <c r="O23" s="209">
        <f t="shared" si="4"/>
        <v>2441400</v>
      </c>
    </row>
    <row r="24" spans="1:15">
      <c r="A24" s="201"/>
      <c r="B24" s="192" t="s">
        <v>212</v>
      </c>
      <c r="C24" s="209">
        <f>SUM(C20:C23)</f>
        <v>432200</v>
      </c>
      <c r="D24" s="209">
        <f t="shared" ref="D24:N24" si="5">SUM(D20:D23)</f>
        <v>507600</v>
      </c>
      <c r="E24" s="209">
        <f t="shared" si="5"/>
        <v>338400</v>
      </c>
      <c r="F24" s="209">
        <f t="shared" si="5"/>
        <v>467200</v>
      </c>
      <c r="G24" s="209">
        <f t="shared" si="5"/>
        <v>473000</v>
      </c>
      <c r="H24" s="209">
        <f t="shared" si="5"/>
        <v>620200</v>
      </c>
      <c r="I24" s="209">
        <f t="shared" si="5"/>
        <v>702000</v>
      </c>
      <c r="J24" s="209">
        <f t="shared" si="5"/>
        <v>563400</v>
      </c>
      <c r="K24" s="209">
        <f t="shared" si="5"/>
        <v>534000</v>
      </c>
      <c r="L24" s="209">
        <f t="shared" si="5"/>
        <v>532000</v>
      </c>
      <c r="M24" s="209">
        <f t="shared" si="5"/>
        <v>531400</v>
      </c>
      <c r="N24" s="209">
        <f t="shared" si="5"/>
        <v>473800</v>
      </c>
      <c r="O24" s="209">
        <f t="shared" si="4"/>
        <v>6175200</v>
      </c>
    </row>
    <row r="25" spans="1:15">
      <c r="A25" s="201"/>
      <c r="B25" s="195" t="s">
        <v>476</v>
      </c>
      <c r="C25" s="209">
        <v>-58200</v>
      </c>
      <c r="D25" s="209">
        <v>59600</v>
      </c>
      <c r="E25" s="209">
        <v>12800</v>
      </c>
      <c r="F25" s="209">
        <v>-73400</v>
      </c>
      <c r="G25" s="209">
        <v>-35000</v>
      </c>
      <c r="H25" s="209">
        <v>-34200</v>
      </c>
      <c r="I25" s="209">
        <v>80600</v>
      </c>
      <c r="J25" s="210">
        <v>-34800</v>
      </c>
      <c r="K25" s="210">
        <v>-46400</v>
      </c>
      <c r="L25" s="210">
        <v>21600</v>
      </c>
      <c r="M25" s="210">
        <v>-37600</v>
      </c>
      <c r="N25" s="210">
        <v>-6800</v>
      </c>
      <c r="O25" s="209">
        <f t="shared" si="4"/>
        <v>-151800</v>
      </c>
    </row>
    <row r="26" spans="1:15">
      <c r="A26" s="202"/>
      <c r="B26" s="195" t="s">
        <v>136</v>
      </c>
      <c r="C26" s="209">
        <v>1190898</v>
      </c>
      <c r="D26" s="209">
        <v>1336439</v>
      </c>
      <c r="E26" s="210">
        <v>938352</v>
      </c>
      <c r="F26" s="210">
        <v>1260599</v>
      </c>
      <c r="G26" s="210">
        <v>1274021</v>
      </c>
      <c r="H26" s="210">
        <v>1596118</v>
      </c>
      <c r="I26" s="210">
        <v>2114321</v>
      </c>
      <c r="J26" s="210">
        <v>1895163</v>
      </c>
      <c r="K26" s="210">
        <v>1792153</v>
      </c>
      <c r="L26" s="210">
        <v>1742194</v>
      </c>
      <c r="M26" s="210">
        <v>1564252</v>
      </c>
      <c r="N26" s="210">
        <v>1406685</v>
      </c>
      <c r="O26" s="209">
        <f t="shared" si="4"/>
        <v>18111195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09">
        <f t="shared" si="4"/>
        <v>0</v>
      </c>
    </row>
    <row r="28" spans="1:15">
      <c r="A28" s="366" t="s">
        <v>392</v>
      </c>
      <c r="B28" s="198" t="s">
        <v>216</v>
      </c>
      <c r="C28" s="216">
        <f t="shared" ref="C28:M28" si="6">SUM(C8,C16,C24)</f>
        <v>1387200</v>
      </c>
      <c r="D28" s="216">
        <f t="shared" si="6"/>
        <v>1585800</v>
      </c>
      <c r="E28" s="216">
        <f t="shared" si="6"/>
        <v>1011000</v>
      </c>
      <c r="F28" s="216">
        <f t="shared" si="6"/>
        <v>1492600</v>
      </c>
      <c r="G28" s="216">
        <f t="shared" si="6"/>
        <v>1504400</v>
      </c>
      <c r="H28" s="216">
        <f t="shared" si="6"/>
        <v>2023200</v>
      </c>
      <c r="I28" s="216">
        <f t="shared" si="6"/>
        <v>2392800</v>
      </c>
      <c r="J28" s="216">
        <f t="shared" si="6"/>
        <v>1914800</v>
      </c>
      <c r="K28" s="216">
        <f t="shared" si="6"/>
        <v>1804200</v>
      </c>
      <c r="L28" s="216">
        <f t="shared" si="6"/>
        <v>1796000</v>
      </c>
      <c r="M28" s="216">
        <f t="shared" si="6"/>
        <v>1760600</v>
      </c>
      <c r="N28" s="216">
        <f>SUM(N8,N16,N24)</f>
        <v>1500400</v>
      </c>
      <c r="O28" s="229">
        <f>SUM(C28:N28)</f>
        <v>20173000</v>
      </c>
    </row>
    <row r="29" spans="1:15">
      <c r="A29" s="367"/>
      <c r="B29" s="198" t="s">
        <v>217</v>
      </c>
      <c r="C29" s="216">
        <f t="shared" ref="C29:M29" si="7">SUM(C10,C18,C26)</f>
        <v>3916237</v>
      </c>
      <c r="D29" s="216">
        <f t="shared" si="7"/>
        <v>4288414</v>
      </c>
      <c r="E29" s="216">
        <f t="shared" si="7"/>
        <v>2945046</v>
      </c>
      <c r="F29" s="216">
        <f t="shared" si="7"/>
        <v>4131364</v>
      </c>
      <c r="G29" s="216">
        <f t="shared" si="7"/>
        <v>4161116</v>
      </c>
      <c r="H29" s="216">
        <f t="shared" si="7"/>
        <v>5325474</v>
      </c>
      <c r="I29" s="216">
        <f t="shared" si="7"/>
        <v>7400862</v>
      </c>
      <c r="J29" s="216">
        <f t="shared" si="7"/>
        <v>6513881</v>
      </c>
      <c r="K29" s="216">
        <f t="shared" si="7"/>
        <v>6120944</v>
      </c>
      <c r="L29" s="216">
        <f t="shared" si="7"/>
        <v>5991084</v>
      </c>
      <c r="M29" s="216">
        <f t="shared" si="7"/>
        <v>5280142</v>
      </c>
      <c r="N29" s="216">
        <f>SUM(N10,N18,N26)</f>
        <v>4567033</v>
      </c>
      <c r="O29" s="229">
        <f>SUM(C29:N29)</f>
        <v>60641597</v>
      </c>
    </row>
    <row r="30" spans="1:15" s="235" customFormat="1">
      <c r="A30" s="377" t="s">
        <v>403</v>
      </c>
      <c r="B30" s="378"/>
      <c r="C30" s="217" t="s">
        <v>400</v>
      </c>
      <c r="D30" s="240" t="s">
        <v>401</v>
      </c>
      <c r="E30" s="287" t="s">
        <v>411</v>
      </c>
      <c r="F30" s="288" t="s">
        <v>412</v>
      </c>
      <c r="G30" s="287" t="s">
        <v>407</v>
      </c>
      <c r="H30" s="287" t="s">
        <v>409</v>
      </c>
      <c r="I30" s="287" t="s">
        <v>410</v>
      </c>
      <c r="J30" s="241" t="s">
        <v>414</v>
      </c>
      <c r="K30" s="233" t="s">
        <v>417</v>
      </c>
      <c r="L30" s="233" t="s">
        <v>418</v>
      </c>
      <c r="M30" s="233" t="s">
        <v>384</v>
      </c>
      <c r="N30" s="233" t="s">
        <v>421</v>
      </c>
      <c r="O30" s="208"/>
    </row>
    <row r="31" spans="1:15">
      <c r="A31" s="196" t="s">
        <v>4</v>
      </c>
      <c r="B31" s="197" t="s">
        <v>138</v>
      </c>
      <c r="C31" s="213">
        <v>6670</v>
      </c>
      <c r="D31" s="213">
        <v>8885</v>
      </c>
      <c r="E31" s="213">
        <v>4836</v>
      </c>
      <c r="F31" s="213">
        <v>5265</v>
      </c>
      <c r="G31" s="214">
        <v>7120</v>
      </c>
      <c r="H31" s="214">
        <v>5969</v>
      </c>
      <c r="I31" s="214">
        <v>6684</v>
      </c>
      <c r="J31" s="214">
        <v>5888</v>
      </c>
      <c r="K31" s="214">
        <v>5390</v>
      </c>
      <c r="L31" s="214">
        <v>4609</v>
      </c>
      <c r="M31" s="214">
        <v>5685</v>
      </c>
      <c r="N31" s="214">
        <v>6583</v>
      </c>
      <c r="O31" s="213">
        <f>SUM(C31:N31)</f>
        <v>73584</v>
      </c>
    </row>
    <row r="32" spans="1:15">
      <c r="A32" s="199" t="s">
        <v>149</v>
      </c>
      <c r="B32" s="197" t="s">
        <v>139</v>
      </c>
      <c r="C32" s="213">
        <v>86170</v>
      </c>
      <c r="D32" s="213">
        <v>114190</v>
      </c>
      <c r="E32" s="213">
        <v>62970</v>
      </c>
      <c r="F32" s="213">
        <v>68397</v>
      </c>
      <c r="G32" s="214">
        <v>91863</v>
      </c>
      <c r="H32" s="214">
        <v>77302</v>
      </c>
      <c r="I32" s="214">
        <v>86347</v>
      </c>
      <c r="J32" s="214">
        <v>76277</v>
      </c>
      <c r="K32" s="214">
        <v>69978</v>
      </c>
      <c r="L32" s="214">
        <v>60098</v>
      </c>
      <c r="M32" s="214">
        <v>73710</v>
      </c>
      <c r="N32" s="214">
        <v>85070</v>
      </c>
      <c r="O32" s="213">
        <f>SUM(C32:N32)</f>
        <v>952372</v>
      </c>
    </row>
    <row r="33" spans="1:15">
      <c r="A33" s="192" t="s">
        <v>5</v>
      </c>
      <c r="B33" s="195" t="s">
        <v>138</v>
      </c>
      <c r="C33" s="209">
        <v>17738</v>
      </c>
      <c r="D33" s="209">
        <v>12539</v>
      </c>
      <c r="E33" s="209">
        <v>9354</v>
      </c>
      <c r="F33" s="209">
        <v>11778</v>
      </c>
      <c r="G33" s="210">
        <v>13341</v>
      </c>
      <c r="H33" s="210">
        <v>15395</v>
      </c>
      <c r="I33" s="210">
        <v>17202</v>
      </c>
      <c r="J33" s="210">
        <v>15325</v>
      </c>
      <c r="K33" s="210">
        <v>10375</v>
      </c>
      <c r="L33" s="210">
        <v>16748</v>
      </c>
      <c r="M33" s="210">
        <v>23122</v>
      </c>
      <c r="N33" s="210">
        <v>18641</v>
      </c>
      <c r="O33" s="295">
        <f t="shared" ref="O33:O46" si="8">SUM(C33:N33)</f>
        <v>181558</v>
      </c>
    </row>
    <row r="34" spans="1:15">
      <c r="A34" s="200" t="s">
        <v>150</v>
      </c>
      <c r="B34" s="195" t="s">
        <v>139</v>
      </c>
      <c r="C34" s="209">
        <v>229572</v>
      </c>
      <c r="D34" s="209">
        <v>163805</v>
      </c>
      <c r="E34" s="209">
        <v>123514</v>
      </c>
      <c r="F34" s="209">
        <v>154178</v>
      </c>
      <c r="G34" s="210">
        <v>173950</v>
      </c>
      <c r="H34" s="210">
        <v>199933</v>
      </c>
      <c r="I34" s="210">
        <v>222791</v>
      </c>
      <c r="J34" s="210">
        <v>199048</v>
      </c>
      <c r="K34" s="210">
        <v>136429</v>
      </c>
      <c r="L34" s="210">
        <v>217048</v>
      </c>
      <c r="M34" s="210">
        <v>297679</v>
      </c>
      <c r="N34" s="210">
        <v>240994</v>
      </c>
      <c r="O34" s="295">
        <f t="shared" si="8"/>
        <v>2358941</v>
      </c>
    </row>
    <row r="35" spans="1:15">
      <c r="A35" s="196" t="s">
        <v>6</v>
      </c>
      <c r="B35" s="197" t="s">
        <v>138</v>
      </c>
      <c r="C35" s="213">
        <v>6143</v>
      </c>
      <c r="D35" s="213">
        <v>6610</v>
      </c>
      <c r="E35" s="213">
        <v>3479</v>
      </c>
      <c r="F35" s="213">
        <v>4831</v>
      </c>
      <c r="G35" s="214">
        <v>6298</v>
      </c>
      <c r="H35" s="214">
        <v>6363</v>
      </c>
      <c r="I35" s="214">
        <v>5992</v>
      </c>
      <c r="J35" s="214">
        <v>4516</v>
      </c>
      <c r="K35" s="214">
        <v>3715</v>
      </c>
      <c r="L35" s="214">
        <v>3879</v>
      </c>
      <c r="M35" s="214">
        <v>6071</v>
      </c>
      <c r="N35" s="214">
        <v>5963</v>
      </c>
      <c r="O35" s="213">
        <f t="shared" si="8"/>
        <v>63860</v>
      </c>
    </row>
    <row r="36" spans="1:15">
      <c r="A36" s="199" t="s">
        <v>151</v>
      </c>
      <c r="B36" s="197" t="s">
        <v>139</v>
      </c>
      <c r="C36" s="213">
        <v>79504</v>
      </c>
      <c r="D36" s="213">
        <v>85412</v>
      </c>
      <c r="E36" s="213">
        <v>45804</v>
      </c>
      <c r="F36" s="213">
        <v>62907</v>
      </c>
      <c r="G36" s="214">
        <v>81464</v>
      </c>
      <c r="H36" s="214">
        <v>82286</v>
      </c>
      <c r="I36" s="214">
        <v>77593</v>
      </c>
      <c r="J36" s="214">
        <v>58922</v>
      </c>
      <c r="K36" s="214">
        <v>48789</v>
      </c>
      <c r="L36" s="214">
        <v>50864</v>
      </c>
      <c r="M36" s="214">
        <v>78593</v>
      </c>
      <c r="N36" s="214">
        <v>77226</v>
      </c>
      <c r="O36" s="213">
        <f t="shared" si="8"/>
        <v>829364</v>
      </c>
    </row>
    <row r="37" spans="1:15">
      <c r="A37" s="192" t="s">
        <v>7</v>
      </c>
      <c r="B37" s="195" t="s">
        <v>138</v>
      </c>
      <c r="C37" s="209">
        <v>5557</v>
      </c>
      <c r="D37" s="209">
        <v>4676</v>
      </c>
      <c r="E37" s="209">
        <v>5094</v>
      </c>
      <c r="F37" s="209">
        <v>4557</v>
      </c>
      <c r="G37" s="210">
        <v>5103</v>
      </c>
      <c r="H37" s="210">
        <v>4912</v>
      </c>
      <c r="I37" s="210">
        <v>5620</v>
      </c>
      <c r="J37" s="210">
        <v>4047</v>
      </c>
      <c r="K37" s="210">
        <v>3405</v>
      </c>
      <c r="L37" s="210">
        <v>3662</v>
      </c>
      <c r="M37" s="210">
        <v>4057</v>
      </c>
      <c r="N37" s="210">
        <v>4696</v>
      </c>
      <c r="O37" s="295">
        <f t="shared" si="8"/>
        <v>55386</v>
      </c>
    </row>
    <row r="38" spans="1:15">
      <c r="A38" s="195" t="s">
        <v>152</v>
      </c>
      <c r="B38" s="195" t="s">
        <v>139</v>
      </c>
      <c r="C38" s="209">
        <v>71145</v>
      </c>
      <c r="D38" s="209">
        <v>59999</v>
      </c>
      <c r="E38" s="209">
        <v>65288</v>
      </c>
      <c r="F38" s="209">
        <v>58495</v>
      </c>
      <c r="G38" s="210">
        <v>65402</v>
      </c>
      <c r="H38" s="210">
        <v>62985</v>
      </c>
      <c r="I38" s="210">
        <v>71941</v>
      </c>
      <c r="J38" s="210">
        <v>52044</v>
      </c>
      <c r="K38" s="210">
        <v>43923</v>
      </c>
      <c r="L38" s="210">
        <v>47172</v>
      </c>
      <c r="M38" s="210">
        <v>52170</v>
      </c>
      <c r="N38" s="210">
        <v>60253</v>
      </c>
      <c r="O38" s="295">
        <f t="shared" si="8"/>
        <v>710817</v>
      </c>
    </row>
    <row r="39" spans="1:15">
      <c r="A39" s="196" t="s">
        <v>8</v>
      </c>
      <c r="B39" s="197" t="s">
        <v>138</v>
      </c>
      <c r="C39" s="213">
        <v>821</v>
      </c>
      <c r="D39" s="213">
        <v>903</v>
      </c>
      <c r="E39" s="213">
        <v>781</v>
      </c>
      <c r="F39" s="213">
        <v>789</v>
      </c>
      <c r="G39" s="214">
        <v>1575</v>
      </c>
      <c r="H39" s="214">
        <v>797</v>
      </c>
      <c r="I39" s="214">
        <v>1127</v>
      </c>
      <c r="J39" s="214">
        <v>1187</v>
      </c>
      <c r="K39" s="214">
        <v>1093</v>
      </c>
      <c r="L39" s="214">
        <v>1085</v>
      </c>
      <c r="M39" s="214">
        <v>1074</v>
      </c>
      <c r="N39" s="214">
        <v>979</v>
      </c>
      <c r="O39" s="213">
        <f t="shared" si="8"/>
        <v>12211</v>
      </c>
    </row>
    <row r="40" spans="1:15">
      <c r="A40" s="197" t="s">
        <v>153</v>
      </c>
      <c r="B40" s="197" t="s">
        <v>139</v>
      </c>
      <c r="C40" s="219">
        <v>10467</v>
      </c>
      <c r="D40" s="219">
        <v>11504</v>
      </c>
      <c r="E40" s="214">
        <v>9961</v>
      </c>
      <c r="F40" s="214">
        <v>10062</v>
      </c>
      <c r="G40" s="214">
        <v>20005</v>
      </c>
      <c r="H40" s="214">
        <v>10163</v>
      </c>
      <c r="I40" s="214">
        <v>14338</v>
      </c>
      <c r="J40" s="214">
        <v>15097</v>
      </c>
      <c r="K40" s="214">
        <v>13908</v>
      </c>
      <c r="L40" s="214">
        <v>13807</v>
      </c>
      <c r="M40" s="214">
        <v>13667</v>
      </c>
      <c r="N40" s="214">
        <v>12466</v>
      </c>
      <c r="O40" s="213">
        <f t="shared" si="8"/>
        <v>155445</v>
      </c>
    </row>
    <row r="41" spans="1:15">
      <c r="A41" s="192" t="s">
        <v>21</v>
      </c>
      <c r="B41" s="195" t="s">
        <v>138</v>
      </c>
      <c r="C41" s="218">
        <v>443</v>
      </c>
      <c r="D41" s="218">
        <v>409</v>
      </c>
      <c r="E41" s="210">
        <v>319</v>
      </c>
      <c r="F41" s="210">
        <v>309</v>
      </c>
      <c r="G41" s="210">
        <v>404</v>
      </c>
      <c r="H41" s="210">
        <v>415</v>
      </c>
      <c r="I41" s="210">
        <v>432</v>
      </c>
      <c r="J41" s="210">
        <v>399</v>
      </c>
      <c r="K41" s="210">
        <v>391</v>
      </c>
      <c r="L41" s="210">
        <v>422</v>
      </c>
      <c r="M41" s="210">
        <v>702</v>
      </c>
      <c r="N41" s="210">
        <v>593</v>
      </c>
      <c r="O41" s="295">
        <f t="shared" si="8"/>
        <v>5238</v>
      </c>
    </row>
    <row r="42" spans="1:15">
      <c r="A42" s="200" t="s">
        <v>154</v>
      </c>
      <c r="B42" s="195" t="s">
        <v>139</v>
      </c>
      <c r="C42" s="218">
        <v>5684</v>
      </c>
      <c r="D42" s="218">
        <v>5255</v>
      </c>
      <c r="E42" s="210">
        <v>4116</v>
      </c>
      <c r="F42" s="210">
        <v>3989</v>
      </c>
      <c r="G42" s="210">
        <v>5192</v>
      </c>
      <c r="H42" s="210">
        <v>5330</v>
      </c>
      <c r="I42" s="210">
        <v>5546</v>
      </c>
      <c r="J42" s="210">
        <v>5128</v>
      </c>
      <c r="K42" s="210">
        <v>5028</v>
      </c>
      <c r="L42" s="210">
        <v>5419</v>
      </c>
      <c r="M42" s="210">
        <v>8961</v>
      </c>
      <c r="N42" s="210">
        <v>7583</v>
      </c>
      <c r="O42" s="295">
        <f t="shared" si="8"/>
        <v>67231</v>
      </c>
    </row>
    <row r="43" spans="1:15">
      <c r="A43" s="196" t="s">
        <v>191</v>
      </c>
      <c r="B43" s="197" t="s">
        <v>138</v>
      </c>
      <c r="C43" s="213">
        <v>3525</v>
      </c>
      <c r="D43" s="213">
        <v>2451</v>
      </c>
      <c r="E43" s="213">
        <v>2763</v>
      </c>
      <c r="F43" s="213">
        <v>2564</v>
      </c>
      <c r="G43" s="214">
        <v>3094</v>
      </c>
      <c r="H43" s="214">
        <v>2767</v>
      </c>
      <c r="I43" s="214">
        <v>3473</v>
      </c>
      <c r="J43" s="214">
        <v>5554</v>
      </c>
      <c r="K43" s="214">
        <v>7255</v>
      </c>
      <c r="L43" s="214">
        <v>7412</v>
      </c>
      <c r="M43" s="214">
        <v>7952</v>
      </c>
      <c r="N43" s="214">
        <v>9730</v>
      </c>
      <c r="O43" s="213">
        <f t="shared" si="8"/>
        <v>58540</v>
      </c>
    </row>
    <row r="44" spans="1:15">
      <c r="A44" s="199" t="s">
        <v>155</v>
      </c>
      <c r="B44" s="197" t="s">
        <v>139</v>
      </c>
      <c r="C44" s="219">
        <v>46386</v>
      </c>
      <c r="D44" s="219">
        <v>32800</v>
      </c>
      <c r="E44" s="214">
        <v>36746</v>
      </c>
      <c r="F44" s="214">
        <v>34229</v>
      </c>
      <c r="G44" s="214">
        <v>40934</v>
      </c>
      <c r="H44" s="214">
        <v>36797</v>
      </c>
      <c r="I44" s="214">
        <v>45728</v>
      </c>
      <c r="J44" s="214">
        <v>72052</v>
      </c>
      <c r="K44" s="214">
        <v>93570</v>
      </c>
      <c r="L44" s="214">
        <v>95557</v>
      </c>
      <c r="M44" s="214">
        <v>102387</v>
      </c>
      <c r="N44" s="214">
        <v>124880</v>
      </c>
      <c r="O44" s="213">
        <f t="shared" si="8"/>
        <v>762066</v>
      </c>
    </row>
    <row r="45" spans="1:15">
      <c r="A45" s="192" t="s">
        <v>192</v>
      </c>
      <c r="B45" s="195" t="s">
        <v>138</v>
      </c>
      <c r="C45" s="209">
        <v>456</v>
      </c>
      <c r="D45" s="209">
        <v>395</v>
      </c>
      <c r="E45" s="209">
        <v>402</v>
      </c>
      <c r="F45" s="209">
        <v>404</v>
      </c>
      <c r="G45" s="210">
        <v>408</v>
      </c>
      <c r="H45" s="210">
        <v>466</v>
      </c>
      <c r="I45" s="210">
        <v>834</v>
      </c>
      <c r="J45" s="210">
        <v>750</v>
      </c>
      <c r="K45" s="210">
        <v>614</v>
      </c>
      <c r="L45" s="210">
        <v>719</v>
      </c>
      <c r="M45" s="210">
        <v>646</v>
      </c>
      <c r="N45" s="210">
        <v>437</v>
      </c>
      <c r="O45" s="295">
        <f t="shared" si="8"/>
        <v>6531</v>
      </c>
    </row>
    <row r="46" spans="1:15">
      <c r="A46" s="195" t="s">
        <v>156</v>
      </c>
      <c r="B46" s="195" t="s">
        <v>139</v>
      </c>
      <c r="C46" s="218">
        <v>5849</v>
      </c>
      <c r="D46" s="218">
        <v>5078</v>
      </c>
      <c r="E46" s="210">
        <v>5166</v>
      </c>
      <c r="F46" s="210">
        <v>5191</v>
      </c>
      <c r="G46" s="210">
        <v>5242</v>
      </c>
      <c r="H46" s="210">
        <v>5976</v>
      </c>
      <c r="I46" s="210">
        <v>10631</v>
      </c>
      <c r="J46" s="210">
        <v>9568</v>
      </c>
      <c r="K46" s="210">
        <v>7848</v>
      </c>
      <c r="L46" s="210">
        <v>9177</v>
      </c>
      <c r="M46" s="210">
        <v>8253</v>
      </c>
      <c r="N46" s="210">
        <v>5609</v>
      </c>
      <c r="O46" s="295">
        <f t="shared" si="8"/>
        <v>83588</v>
      </c>
    </row>
    <row r="47" spans="1:15">
      <c r="A47" s="366" t="s">
        <v>392</v>
      </c>
      <c r="B47" s="198" t="s">
        <v>220</v>
      </c>
      <c r="C47" s="220">
        <f>SUM(C31,C33,C35,C37,C39,C41,C43,C45)</f>
        <v>41353</v>
      </c>
      <c r="D47" s="220">
        <f>SUM(D31,D33,D35,D37,D39,D41,D43,D45)</f>
        <v>36868</v>
      </c>
      <c r="E47" s="220">
        <f t="shared" ref="E47:N47" si="9">SUM(E31,E33,E35,E37,E39,E41,E43,E45)</f>
        <v>27028</v>
      </c>
      <c r="F47" s="220">
        <f t="shared" si="9"/>
        <v>30497</v>
      </c>
      <c r="G47" s="220">
        <f t="shared" si="9"/>
        <v>37343</v>
      </c>
      <c r="H47" s="220">
        <f t="shared" si="9"/>
        <v>37084</v>
      </c>
      <c r="I47" s="220">
        <f t="shared" si="9"/>
        <v>41364</v>
      </c>
      <c r="J47" s="220">
        <f t="shared" si="9"/>
        <v>37666</v>
      </c>
      <c r="K47" s="220">
        <f t="shared" si="9"/>
        <v>32238</v>
      </c>
      <c r="L47" s="220">
        <f t="shared" si="9"/>
        <v>38536</v>
      </c>
      <c r="M47" s="220">
        <f t="shared" si="9"/>
        <v>49309</v>
      </c>
      <c r="N47" s="220">
        <f t="shared" si="9"/>
        <v>47622</v>
      </c>
      <c r="O47" s="229">
        <f>SUM(C47:N47)</f>
        <v>456908</v>
      </c>
    </row>
    <row r="48" spans="1:15">
      <c r="A48" s="367"/>
      <c r="B48" s="198" t="s">
        <v>221</v>
      </c>
      <c r="C48" s="216">
        <f t="shared" ref="C48:M48" si="10">SUM(C32,C34,C36,C38,C40,C42,C44,C46)</f>
        <v>534777</v>
      </c>
      <c r="D48" s="216">
        <f t="shared" si="10"/>
        <v>478043</v>
      </c>
      <c r="E48" s="216">
        <f t="shared" si="10"/>
        <v>353565</v>
      </c>
      <c r="F48" s="216">
        <f t="shared" si="10"/>
        <v>397448</v>
      </c>
      <c r="G48" s="216">
        <f t="shared" si="10"/>
        <v>484052</v>
      </c>
      <c r="H48" s="216">
        <f t="shared" si="10"/>
        <v>480772</v>
      </c>
      <c r="I48" s="216">
        <f t="shared" si="10"/>
        <v>534915</v>
      </c>
      <c r="J48" s="216">
        <f t="shared" si="10"/>
        <v>488136</v>
      </c>
      <c r="K48" s="216">
        <f t="shared" si="10"/>
        <v>419473</v>
      </c>
      <c r="L48" s="216">
        <f t="shared" si="10"/>
        <v>499142</v>
      </c>
      <c r="M48" s="216">
        <f t="shared" si="10"/>
        <v>635420</v>
      </c>
      <c r="N48" s="216">
        <f>SUM(N32,N34,N36,N38,N40,N42,N44,N46)</f>
        <v>614081</v>
      </c>
      <c r="O48" s="229">
        <f>SUM(C48:N48)</f>
        <v>5919824</v>
      </c>
    </row>
    <row r="49" spans="1:15">
      <c r="A49" s="377" t="s">
        <v>404</v>
      </c>
      <c r="B49" s="37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68" t="s">
        <v>390</v>
      </c>
      <c r="B50" s="195" t="s">
        <v>140</v>
      </c>
      <c r="C50" s="222">
        <v>469.7</v>
      </c>
      <c r="D50" s="223">
        <v>269.10000000000002</v>
      </c>
      <c r="E50" s="223">
        <v>392.63</v>
      </c>
      <c r="F50" s="223">
        <v>259.52</v>
      </c>
      <c r="G50" s="222">
        <v>441.47</v>
      </c>
      <c r="H50" s="223">
        <v>296.44</v>
      </c>
      <c r="I50" s="223">
        <v>422.23</v>
      </c>
      <c r="J50" s="223">
        <v>190.26</v>
      </c>
      <c r="K50" s="223">
        <v>414.55</v>
      </c>
      <c r="L50" s="223">
        <v>155.51</v>
      </c>
      <c r="M50" s="223">
        <v>121.65</v>
      </c>
      <c r="N50" s="222">
        <v>99.95</v>
      </c>
      <c r="O50" s="225">
        <f t="shared" ref="O50:O55" si="11">SUM(C50:N50)</f>
        <v>3533.0099999999998</v>
      </c>
    </row>
    <row r="51" spans="1:15">
      <c r="A51" s="369"/>
      <c r="B51" s="195" t="s">
        <v>141</v>
      </c>
      <c r="C51" s="218">
        <v>16300</v>
      </c>
      <c r="D51" s="218">
        <v>9581</v>
      </c>
      <c r="E51" s="218">
        <v>13709</v>
      </c>
      <c r="F51" s="218">
        <v>8935</v>
      </c>
      <c r="G51" s="210">
        <v>14942</v>
      </c>
      <c r="H51" s="218">
        <v>10067</v>
      </c>
      <c r="I51" s="218">
        <v>14499</v>
      </c>
      <c r="J51" s="218">
        <v>6641</v>
      </c>
      <c r="K51" s="218">
        <v>14746</v>
      </c>
      <c r="L51" s="218">
        <v>5424</v>
      </c>
      <c r="M51" s="218">
        <v>4193</v>
      </c>
      <c r="N51" s="210">
        <v>3518</v>
      </c>
      <c r="O51" s="209">
        <f t="shared" si="11"/>
        <v>122555</v>
      </c>
    </row>
    <row r="52" spans="1:15">
      <c r="A52" s="370" t="s">
        <v>11</v>
      </c>
      <c r="B52" s="195" t="s">
        <v>140</v>
      </c>
      <c r="C52" s="222">
        <v>214.32</v>
      </c>
      <c r="D52" s="223">
        <v>101.38</v>
      </c>
      <c r="E52" s="223">
        <v>0</v>
      </c>
      <c r="F52" s="223">
        <v>0</v>
      </c>
      <c r="G52" s="222">
        <v>0</v>
      </c>
      <c r="H52" s="223">
        <v>0</v>
      </c>
      <c r="I52" s="223">
        <v>0</v>
      </c>
      <c r="J52" s="223">
        <v>0</v>
      </c>
      <c r="K52" s="223">
        <v>0</v>
      </c>
      <c r="L52" s="223">
        <v>76.47</v>
      </c>
      <c r="M52" s="223">
        <v>55.22</v>
      </c>
      <c r="N52" s="222">
        <v>0</v>
      </c>
      <c r="O52" s="225">
        <f t="shared" si="11"/>
        <v>447.39</v>
      </c>
    </row>
    <row r="53" spans="1:15">
      <c r="A53" s="369"/>
      <c r="B53" s="195" t="s">
        <v>141</v>
      </c>
      <c r="C53" s="218">
        <v>6852</v>
      </c>
      <c r="D53" s="218">
        <v>3374</v>
      </c>
      <c r="E53" s="218">
        <v>0</v>
      </c>
      <c r="F53" s="218">
        <v>0</v>
      </c>
      <c r="G53" s="210">
        <v>0</v>
      </c>
      <c r="H53" s="218">
        <v>0</v>
      </c>
      <c r="I53" s="218">
        <v>0</v>
      </c>
      <c r="J53" s="218">
        <v>0</v>
      </c>
      <c r="K53" s="218">
        <v>0</v>
      </c>
      <c r="L53" s="218">
        <v>2462</v>
      </c>
      <c r="M53" s="218">
        <v>1739</v>
      </c>
      <c r="N53" s="210">
        <v>0</v>
      </c>
      <c r="O53" s="209">
        <f t="shared" si="11"/>
        <v>14427</v>
      </c>
    </row>
    <row r="54" spans="1:15">
      <c r="A54" s="375" t="s">
        <v>389</v>
      </c>
      <c r="B54" s="198" t="s">
        <v>218</v>
      </c>
      <c r="C54" s="224">
        <f>C50+C52</f>
        <v>684.02</v>
      </c>
      <c r="D54" s="224">
        <f t="shared" ref="D54:N54" si="12">D50+D52</f>
        <v>370.48</v>
      </c>
      <c r="E54" s="224">
        <f t="shared" si="12"/>
        <v>392.63</v>
      </c>
      <c r="F54" s="224">
        <f t="shared" si="12"/>
        <v>259.52</v>
      </c>
      <c r="G54" s="224">
        <f t="shared" si="12"/>
        <v>441.47</v>
      </c>
      <c r="H54" s="224">
        <f t="shared" si="12"/>
        <v>296.44</v>
      </c>
      <c r="I54" s="224">
        <f t="shared" si="12"/>
        <v>422.23</v>
      </c>
      <c r="J54" s="224">
        <f t="shared" si="12"/>
        <v>190.26</v>
      </c>
      <c r="K54" s="224">
        <f t="shared" si="12"/>
        <v>414.55</v>
      </c>
      <c r="L54" s="224">
        <f t="shared" si="12"/>
        <v>231.98</v>
      </c>
      <c r="M54" s="224">
        <f t="shared" si="12"/>
        <v>176.87</v>
      </c>
      <c r="N54" s="224">
        <f t="shared" si="12"/>
        <v>99.95</v>
      </c>
      <c r="O54" s="234">
        <f t="shared" si="11"/>
        <v>3980.4</v>
      </c>
    </row>
    <row r="55" spans="1:15">
      <c r="A55" s="376"/>
      <c r="B55" s="198" t="s">
        <v>219</v>
      </c>
      <c r="C55" s="220">
        <f>C51+C53</f>
        <v>23152</v>
      </c>
      <c r="D55" s="220">
        <f t="shared" ref="D55:N55" si="13">D51+D53</f>
        <v>12955</v>
      </c>
      <c r="E55" s="220">
        <f t="shared" si="13"/>
        <v>13709</v>
      </c>
      <c r="F55" s="220">
        <f t="shared" si="13"/>
        <v>8935</v>
      </c>
      <c r="G55" s="220">
        <f t="shared" si="13"/>
        <v>14942</v>
      </c>
      <c r="H55" s="220">
        <f t="shared" si="13"/>
        <v>10067</v>
      </c>
      <c r="I55" s="220">
        <f t="shared" si="13"/>
        <v>14499</v>
      </c>
      <c r="J55" s="220">
        <f t="shared" si="13"/>
        <v>6641</v>
      </c>
      <c r="K55" s="220">
        <f t="shared" si="13"/>
        <v>14746</v>
      </c>
      <c r="L55" s="220">
        <f t="shared" si="13"/>
        <v>7886</v>
      </c>
      <c r="M55" s="220">
        <f t="shared" si="13"/>
        <v>5932</v>
      </c>
      <c r="N55" s="220">
        <f t="shared" si="13"/>
        <v>3518</v>
      </c>
      <c r="O55" s="229">
        <f t="shared" si="11"/>
        <v>136982</v>
      </c>
    </row>
    <row r="56" spans="1:15">
      <c r="A56" s="377" t="s">
        <v>405</v>
      </c>
      <c r="B56" s="37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71" t="s">
        <v>12</v>
      </c>
      <c r="B57" s="197" t="s">
        <v>138</v>
      </c>
      <c r="C57" s="219">
        <v>13504</v>
      </c>
      <c r="D57" s="219">
        <v>7266</v>
      </c>
      <c r="E57" s="214">
        <v>3914</v>
      </c>
      <c r="F57" s="214">
        <v>7256</v>
      </c>
      <c r="G57" s="214">
        <v>7691</v>
      </c>
      <c r="H57" s="214">
        <v>6910</v>
      </c>
      <c r="I57" s="214">
        <v>5169</v>
      </c>
      <c r="J57" s="214">
        <v>1782</v>
      </c>
      <c r="K57" s="214">
        <v>1580</v>
      </c>
      <c r="L57" s="214">
        <v>1729</v>
      </c>
      <c r="M57" s="214">
        <v>3427</v>
      </c>
      <c r="N57" s="214">
        <v>4722</v>
      </c>
      <c r="O57" s="213">
        <f>SUM(C57:N57)</f>
        <v>64950</v>
      </c>
    </row>
    <row r="58" spans="1:15">
      <c r="A58" s="369"/>
      <c r="B58" s="197" t="s">
        <v>142</v>
      </c>
      <c r="C58" s="219">
        <v>295127</v>
      </c>
      <c r="D58" s="219">
        <v>158889</v>
      </c>
      <c r="E58" s="214">
        <v>85682</v>
      </c>
      <c r="F58" s="214">
        <v>161680</v>
      </c>
      <c r="G58" s="214">
        <v>171479</v>
      </c>
      <c r="H58" s="214">
        <v>154086</v>
      </c>
      <c r="I58" s="214">
        <v>112432</v>
      </c>
      <c r="J58" s="214">
        <v>38745</v>
      </c>
      <c r="K58" s="214">
        <v>34375</v>
      </c>
      <c r="L58" s="214">
        <v>37598</v>
      </c>
      <c r="M58" s="214">
        <v>74326</v>
      </c>
      <c r="N58" s="214">
        <v>104517</v>
      </c>
      <c r="O58" s="213">
        <f t="shared" ref="O58:O64" si="14">SUM(C58:N58)</f>
        <v>1428936</v>
      </c>
    </row>
    <row r="59" spans="1:15">
      <c r="A59" s="370" t="s">
        <v>14</v>
      </c>
      <c r="B59" s="195" t="s">
        <v>138</v>
      </c>
      <c r="C59" s="218">
        <v>6091</v>
      </c>
      <c r="D59" s="218">
        <v>5751</v>
      </c>
      <c r="E59" s="210">
        <v>2741</v>
      </c>
      <c r="F59" s="210">
        <v>5037</v>
      </c>
      <c r="G59" s="210">
        <v>5308</v>
      </c>
      <c r="H59" s="210">
        <v>4799</v>
      </c>
      <c r="I59" s="210">
        <v>3385</v>
      </c>
      <c r="J59" s="210">
        <v>1028</v>
      </c>
      <c r="K59" s="210">
        <v>793</v>
      </c>
      <c r="L59" s="210">
        <v>1993</v>
      </c>
      <c r="M59" s="210">
        <v>4720</v>
      </c>
      <c r="N59" s="210">
        <v>5634</v>
      </c>
      <c r="O59" s="295">
        <f t="shared" si="14"/>
        <v>47280</v>
      </c>
    </row>
    <row r="60" spans="1:15">
      <c r="A60" s="369"/>
      <c r="B60" s="195" t="s">
        <v>142</v>
      </c>
      <c r="C60" s="218">
        <v>133227</v>
      </c>
      <c r="D60" s="218">
        <v>125802</v>
      </c>
      <c r="E60" s="210">
        <v>60063</v>
      </c>
      <c r="F60" s="210">
        <v>112297</v>
      </c>
      <c r="G60" s="210">
        <v>118409</v>
      </c>
      <c r="H60" s="210">
        <v>107074</v>
      </c>
      <c r="I60" s="210">
        <v>73697</v>
      </c>
      <c r="J60" s="210">
        <v>22436</v>
      </c>
      <c r="K60" s="210">
        <v>17353</v>
      </c>
      <c r="L60" s="210">
        <v>43309</v>
      </c>
      <c r="M60" s="210">
        <v>92560</v>
      </c>
      <c r="N60" s="210">
        <v>124664</v>
      </c>
      <c r="O60" s="295">
        <f t="shared" si="14"/>
        <v>1030891</v>
      </c>
    </row>
    <row r="61" spans="1:15">
      <c r="A61" s="371" t="s">
        <v>393</v>
      </c>
      <c r="B61" s="197" t="s">
        <v>138</v>
      </c>
      <c r="C61" s="219">
        <v>6899</v>
      </c>
      <c r="D61" s="219">
        <v>8079</v>
      </c>
      <c r="E61" s="214">
        <v>5405</v>
      </c>
      <c r="F61" s="214">
        <v>6868</v>
      </c>
      <c r="G61" s="214">
        <v>7315</v>
      </c>
      <c r="H61" s="214">
        <v>6176</v>
      </c>
      <c r="I61" s="214">
        <v>4407</v>
      </c>
      <c r="J61" s="214">
        <v>2489</v>
      </c>
      <c r="K61" s="214">
        <v>2474</v>
      </c>
      <c r="L61" s="214">
        <v>3494</v>
      </c>
      <c r="M61" s="214">
        <v>5506</v>
      </c>
      <c r="N61" s="214">
        <v>7004</v>
      </c>
      <c r="O61" s="213">
        <f t="shared" si="14"/>
        <v>66116</v>
      </c>
    </row>
    <row r="62" spans="1:15">
      <c r="A62" s="369"/>
      <c r="B62" s="197" t="s">
        <v>142</v>
      </c>
      <c r="C62" s="219">
        <v>150874</v>
      </c>
      <c r="D62" s="219">
        <v>176645</v>
      </c>
      <c r="E62" s="214">
        <v>118245</v>
      </c>
      <c r="F62" s="214">
        <v>153045</v>
      </c>
      <c r="G62" s="214">
        <v>163105</v>
      </c>
      <c r="H62" s="214">
        <v>137740</v>
      </c>
      <c r="I62" s="214">
        <v>95888</v>
      </c>
      <c r="J62" s="214">
        <v>54037</v>
      </c>
      <c r="K62" s="214">
        <v>53713</v>
      </c>
      <c r="L62" s="214">
        <v>75775</v>
      </c>
      <c r="M62" s="214">
        <v>119295</v>
      </c>
      <c r="N62" s="214">
        <v>154930</v>
      </c>
      <c r="O62" s="213">
        <f t="shared" si="14"/>
        <v>1453292</v>
      </c>
    </row>
    <row r="63" spans="1:15">
      <c r="A63" s="370" t="s">
        <v>15</v>
      </c>
      <c r="B63" s="195" t="s">
        <v>138</v>
      </c>
      <c r="C63" s="218">
        <v>3641</v>
      </c>
      <c r="D63" s="218">
        <v>3610</v>
      </c>
      <c r="E63" s="210">
        <v>1919</v>
      </c>
      <c r="F63" s="210">
        <v>3231</v>
      </c>
      <c r="G63" s="210">
        <v>3326</v>
      </c>
      <c r="H63" s="210">
        <v>2639</v>
      </c>
      <c r="I63" s="210">
        <v>1944</v>
      </c>
      <c r="J63" s="210">
        <v>0</v>
      </c>
      <c r="K63" s="210">
        <v>335</v>
      </c>
      <c r="L63" s="210">
        <v>2663</v>
      </c>
      <c r="M63" s="210">
        <v>2653</v>
      </c>
      <c r="N63" s="210">
        <v>3658</v>
      </c>
      <c r="O63" s="295">
        <f t="shared" si="14"/>
        <v>29619</v>
      </c>
    </row>
    <row r="64" spans="1:15">
      <c r="A64" s="369"/>
      <c r="B64" s="195" t="s">
        <v>142</v>
      </c>
      <c r="C64" s="218">
        <v>79719</v>
      </c>
      <c r="D64" s="218">
        <v>79042</v>
      </c>
      <c r="E64" s="210">
        <v>42111</v>
      </c>
      <c r="F64" s="210">
        <v>72105</v>
      </c>
      <c r="G64" s="210">
        <v>74270</v>
      </c>
      <c r="H64" s="210">
        <v>58971</v>
      </c>
      <c r="I64" s="210">
        <v>42409</v>
      </c>
      <c r="J64" s="210">
        <v>200</v>
      </c>
      <c r="K64" s="210">
        <v>7446</v>
      </c>
      <c r="L64" s="210">
        <v>57801</v>
      </c>
      <c r="M64" s="210">
        <v>57584</v>
      </c>
      <c r="N64" s="210">
        <v>81011</v>
      </c>
      <c r="O64" s="295">
        <f t="shared" si="14"/>
        <v>652669</v>
      </c>
    </row>
    <row r="65" spans="1:15">
      <c r="A65" s="366" t="s">
        <v>392</v>
      </c>
      <c r="B65" s="198" t="s">
        <v>224</v>
      </c>
      <c r="C65" s="220">
        <f t="shared" ref="C65:N65" si="15">SUM(C57,C59,C61,C63)</f>
        <v>30135</v>
      </c>
      <c r="D65" s="220">
        <f t="shared" si="15"/>
        <v>24706</v>
      </c>
      <c r="E65" s="220">
        <f t="shared" si="15"/>
        <v>13979</v>
      </c>
      <c r="F65" s="220">
        <f t="shared" si="15"/>
        <v>22392</v>
      </c>
      <c r="G65" s="220">
        <f t="shared" si="15"/>
        <v>23640</v>
      </c>
      <c r="H65" s="220">
        <f t="shared" si="15"/>
        <v>20524</v>
      </c>
      <c r="I65" s="220">
        <f t="shared" si="15"/>
        <v>14905</v>
      </c>
      <c r="J65" s="220">
        <f t="shared" si="15"/>
        <v>5299</v>
      </c>
      <c r="K65" s="220">
        <f t="shared" si="15"/>
        <v>5182</v>
      </c>
      <c r="L65" s="220">
        <f t="shared" si="15"/>
        <v>9879</v>
      </c>
      <c r="M65" s="220">
        <f t="shared" si="15"/>
        <v>16306</v>
      </c>
      <c r="N65" s="220">
        <f t="shared" si="15"/>
        <v>21018</v>
      </c>
      <c r="O65" s="229">
        <f>SUM(C65:N65)</f>
        <v>207965</v>
      </c>
    </row>
    <row r="66" spans="1:15">
      <c r="A66" s="367"/>
      <c r="B66" s="198" t="s">
        <v>225</v>
      </c>
      <c r="C66" s="220">
        <f t="shared" ref="C66:N66" si="16">SUM(C58,C60,C62,C64)</f>
        <v>658947</v>
      </c>
      <c r="D66" s="220">
        <f t="shared" si="16"/>
        <v>540378</v>
      </c>
      <c r="E66" s="220">
        <f t="shared" si="16"/>
        <v>306101</v>
      </c>
      <c r="F66" s="220">
        <f t="shared" si="16"/>
        <v>499127</v>
      </c>
      <c r="G66" s="220">
        <f t="shared" si="16"/>
        <v>527263</v>
      </c>
      <c r="H66" s="220">
        <f t="shared" si="16"/>
        <v>457871</v>
      </c>
      <c r="I66" s="220">
        <f t="shared" si="16"/>
        <v>324426</v>
      </c>
      <c r="J66" s="220">
        <f t="shared" si="16"/>
        <v>115418</v>
      </c>
      <c r="K66" s="220">
        <f t="shared" si="16"/>
        <v>112887</v>
      </c>
      <c r="L66" s="220">
        <f t="shared" si="16"/>
        <v>214483</v>
      </c>
      <c r="M66" s="220">
        <f t="shared" si="16"/>
        <v>343765</v>
      </c>
      <c r="N66" s="220">
        <f t="shared" si="16"/>
        <v>465122</v>
      </c>
      <c r="O66" s="229">
        <f>SUM(C66:N66)</f>
        <v>4565788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142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392</v>
      </c>
      <c r="B69" s="198" t="s">
        <v>218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6"/>
    </row>
    <row r="70" spans="1:15">
      <c r="A70" s="367"/>
      <c r="B70" s="198" t="s">
        <v>226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6"/>
    </row>
  </sheetData>
  <mergeCells count="17">
    <mergeCell ref="A69:A70"/>
    <mergeCell ref="A54:A55"/>
    <mergeCell ref="A57:A58"/>
    <mergeCell ref="A59:A60"/>
    <mergeCell ref="A61:A62"/>
    <mergeCell ref="A56:B56"/>
    <mergeCell ref="A1:H1"/>
    <mergeCell ref="A63:A64"/>
    <mergeCell ref="A65:A66"/>
    <mergeCell ref="A67:A68"/>
    <mergeCell ref="A50:A51"/>
    <mergeCell ref="A52:A53"/>
    <mergeCell ref="A2:B2"/>
    <mergeCell ref="A30:B30"/>
    <mergeCell ref="A49:B49"/>
    <mergeCell ref="A28:A29"/>
    <mergeCell ref="A47:A48"/>
  </mergeCells>
  <phoneticPr fontId="2" type="noConversion"/>
  <pageMargins left="0.74803149606299213" right="0.74803149606299213" top="0.61" bottom="0.55000000000000004" header="0.51181102362204722" footer="0.51181102362204722"/>
  <pageSetup paperSize="8" orientation="landscape" r:id="rId1"/>
  <headerFooter alignWithMargins="0"/>
  <ignoredErrors>
    <ignoredError sqref="C16:D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P7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11" sqref="N11"/>
    </sheetView>
  </sheetViews>
  <sheetFormatPr defaultRowHeight="16.5"/>
  <cols>
    <col min="1" max="1" width="18.125" bestFit="1" customWidth="1"/>
    <col min="2" max="2" width="23.625" bestFit="1" customWidth="1"/>
    <col min="3" max="3" width="11.875" bestFit="1" customWidth="1"/>
    <col min="4" max="10" width="11.125" bestFit="1" customWidth="1"/>
    <col min="11" max="12" width="11.875" customWidth="1"/>
    <col min="13" max="13" width="11.5" customWidth="1"/>
    <col min="14" max="14" width="12.5" customWidth="1"/>
    <col min="15" max="15" width="12.375" bestFit="1" customWidth="1"/>
    <col min="16" max="16" width="11.875" style="45" customWidth="1"/>
  </cols>
  <sheetData>
    <row r="1" spans="1:15" ht="19.5">
      <c r="A1" s="379" t="s">
        <v>423</v>
      </c>
      <c r="B1" s="380"/>
      <c r="C1" s="380"/>
      <c r="D1" s="380"/>
      <c r="E1" s="381"/>
      <c r="F1" s="381"/>
      <c r="G1" s="381"/>
      <c r="H1" s="381"/>
      <c r="I1" s="36"/>
      <c r="J1" s="36"/>
      <c r="K1" s="36"/>
      <c r="L1" s="36"/>
      <c r="M1" s="36"/>
      <c r="N1" s="36"/>
      <c r="O1" s="36"/>
    </row>
    <row r="2" spans="1:15">
      <c r="A2" s="377" t="s">
        <v>394</v>
      </c>
      <c r="B2" s="378"/>
      <c r="C2" s="185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454</v>
      </c>
      <c r="K2" s="239" t="s">
        <v>453</v>
      </c>
      <c r="L2" s="239" t="s">
        <v>455</v>
      </c>
      <c r="M2" s="239"/>
      <c r="N2" s="239"/>
      <c r="O2" s="36"/>
    </row>
    <row r="3" spans="1:15">
      <c r="A3" s="192" t="s">
        <v>388</v>
      </c>
      <c r="B3" s="193" t="s">
        <v>1</v>
      </c>
      <c r="C3" s="207" t="s">
        <v>422</v>
      </c>
      <c r="D3" s="207" t="s">
        <v>424</v>
      </c>
      <c r="E3" s="207" t="s">
        <v>425</v>
      </c>
      <c r="F3" s="207" t="s">
        <v>426</v>
      </c>
      <c r="G3" s="207" t="s">
        <v>427</v>
      </c>
      <c r="H3" s="207" t="s">
        <v>428</v>
      </c>
      <c r="I3" s="207" t="s">
        <v>429</v>
      </c>
      <c r="J3" s="207" t="s">
        <v>430</v>
      </c>
      <c r="K3" s="207" t="s">
        <v>431</v>
      </c>
      <c r="L3" s="207" t="s">
        <v>432</v>
      </c>
      <c r="M3" s="207" t="s">
        <v>433</v>
      </c>
      <c r="N3" s="207" t="s">
        <v>434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148200</v>
      </c>
      <c r="J4" s="210">
        <v>183000</v>
      </c>
      <c r="K4" s="210">
        <v>150600</v>
      </c>
      <c r="L4" s="210">
        <v>161800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215400</v>
      </c>
      <c r="D5" s="209">
        <v>173400</v>
      </c>
      <c r="E5" s="210">
        <v>148800</v>
      </c>
      <c r="F5" s="210">
        <v>213200</v>
      </c>
      <c r="G5" s="210">
        <v>231800</v>
      </c>
      <c r="H5" s="210">
        <v>293800</v>
      </c>
      <c r="I5" s="210">
        <v>160800</v>
      </c>
      <c r="J5" s="210">
        <v>180000</v>
      </c>
      <c r="K5" s="210">
        <v>149200</v>
      </c>
      <c r="L5" s="210">
        <v>168800</v>
      </c>
      <c r="M5" s="210">
        <v>281400</v>
      </c>
      <c r="N5" s="210">
        <v>213600</v>
      </c>
      <c r="O5" s="209"/>
    </row>
    <row r="6" spans="1:15">
      <c r="A6" s="195" t="s">
        <v>144</v>
      </c>
      <c r="B6" s="195" t="s">
        <v>134</v>
      </c>
      <c r="C6" s="209">
        <v>29000</v>
      </c>
      <c r="D6" s="209">
        <v>26800</v>
      </c>
      <c r="E6" s="210">
        <v>19000</v>
      </c>
      <c r="F6" s="210">
        <v>36800</v>
      </c>
      <c r="G6" s="210">
        <v>25400</v>
      </c>
      <c r="H6" s="210">
        <v>47800</v>
      </c>
      <c r="I6" s="210">
        <v>50000</v>
      </c>
      <c r="J6" s="210">
        <v>43200</v>
      </c>
      <c r="K6" s="210">
        <v>47000</v>
      </c>
      <c r="L6" s="210">
        <v>38800</v>
      </c>
      <c r="M6" s="210">
        <v>36600</v>
      </c>
      <c r="N6" s="210">
        <v>41200</v>
      </c>
      <c r="O6" s="209"/>
    </row>
    <row r="7" spans="1:15">
      <c r="A7" s="291" t="s">
        <v>439</v>
      </c>
      <c r="B7" s="195" t="s">
        <v>135</v>
      </c>
      <c r="C7" s="209">
        <v>147600</v>
      </c>
      <c r="D7" s="209">
        <v>140800</v>
      </c>
      <c r="E7" s="210">
        <v>131800</v>
      </c>
      <c r="F7" s="210">
        <v>144200</v>
      </c>
      <c r="G7" s="210">
        <v>152400</v>
      </c>
      <c r="H7" s="210">
        <v>165000</v>
      </c>
      <c r="I7" s="210">
        <v>178800</v>
      </c>
      <c r="J7" s="210">
        <v>158800</v>
      </c>
      <c r="K7" s="210">
        <v>151000</v>
      </c>
      <c r="L7" s="210">
        <v>150400</v>
      </c>
      <c r="M7" s="210">
        <v>156400</v>
      </c>
      <c r="N7" s="210">
        <v>144000</v>
      </c>
      <c r="O7" s="209"/>
    </row>
    <row r="8" spans="1:15">
      <c r="A8" s="292" t="s">
        <v>440</v>
      </c>
      <c r="B8" s="192" t="s">
        <v>212</v>
      </c>
      <c r="C8" s="209">
        <f>SUM(C4:C7)</f>
        <v>392000</v>
      </c>
      <c r="D8" s="209">
        <f t="shared" ref="D8:N8" si="0">SUM(D4:D7)</f>
        <v>341000</v>
      </c>
      <c r="E8" s="209">
        <f t="shared" si="0"/>
        <v>299600</v>
      </c>
      <c r="F8" s="209">
        <f t="shared" si="0"/>
        <v>394200</v>
      </c>
      <c r="G8" s="209">
        <f t="shared" si="0"/>
        <v>409600</v>
      </c>
      <c r="H8" s="209">
        <f t="shared" si="0"/>
        <v>506600</v>
      </c>
      <c r="I8" s="209">
        <f t="shared" si="0"/>
        <v>537800</v>
      </c>
      <c r="J8" s="209">
        <f t="shared" si="0"/>
        <v>565000</v>
      </c>
      <c r="K8" s="209">
        <f t="shared" si="0"/>
        <v>497800</v>
      </c>
      <c r="L8" s="209">
        <f t="shared" si="0"/>
        <v>519800</v>
      </c>
      <c r="M8" s="209">
        <f t="shared" si="0"/>
        <v>474400</v>
      </c>
      <c r="N8" s="209">
        <f t="shared" si="0"/>
        <v>398800</v>
      </c>
      <c r="O8" s="209">
        <f>SUM(C8:N8)</f>
        <v>5336600</v>
      </c>
    </row>
    <row r="9" spans="1:15">
      <c r="A9" s="201"/>
      <c r="B9" s="195" t="s">
        <v>475</v>
      </c>
      <c r="C9" s="209">
        <v>27000</v>
      </c>
      <c r="D9" s="209">
        <v>-69200</v>
      </c>
      <c r="E9" s="209">
        <v>25800</v>
      </c>
      <c r="F9" s="209">
        <v>-12800</v>
      </c>
      <c r="G9" s="209">
        <v>22600</v>
      </c>
      <c r="H9" s="209">
        <v>-43200</v>
      </c>
      <c r="I9" s="209">
        <v>-112600</v>
      </c>
      <c r="J9" s="210">
        <v>-12400</v>
      </c>
      <c r="K9" s="212">
        <v>-51200</v>
      </c>
      <c r="L9" s="210">
        <v>13400</v>
      </c>
      <c r="M9" s="210">
        <v>-22000</v>
      </c>
      <c r="N9" s="210">
        <v>-7000</v>
      </c>
      <c r="O9" s="209"/>
    </row>
    <row r="10" spans="1:15">
      <c r="A10" s="202"/>
      <c r="B10" s="195" t="s">
        <v>136</v>
      </c>
      <c r="C10" s="209">
        <v>1248411</v>
      </c>
      <c r="D10" s="209">
        <v>1102327</v>
      </c>
      <c r="E10" s="210">
        <v>998104</v>
      </c>
      <c r="F10" s="210">
        <v>1237251</v>
      </c>
      <c r="G10" s="210">
        <v>1283127</v>
      </c>
      <c r="H10" s="210">
        <v>1545524</v>
      </c>
      <c r="I10" s="210">
        <v>1970509</v>
      </c>
      <c r="J10" s="210">
        <v>2144048</v>
      </c>
      <c r="K10" s="210">
        <v>1890034</v>
      </c>
      <c r="L10" s="210">
        <v>1986057</v>
      </c>
      <c r="M10" s="210">
        <v>1468021</v>
      </c>
      <c r="N10" s="210">
        <v>1247916</v>
      </c>
      <c r="O10" s="209">
        <f>SUM(C10:N10)</f>
        <v>18121329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09"/>
    </row>
    <row r="12" spans="1:15">
      <c r="A12" s="196" t="s">
        <v>222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194000</v>
      </c>
      <c r="J12" s="214">
        <v>209600</v>
      </c>
      <c r="K12" s="214">
        <v>176400</v>
      </c>
      <c r="L12" s="214">
        <v>215200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330400</v>
      </c>
      <c r="D13" s="213">
        <v>258400</v>
      </c>
      <c r="E13" s="214">
        <v>220800</v>
      </c>
      <c r="F13" s="214">
        <v>330800</v>
      </c>
      <c r="G13" s="214">
        <v>343600</v>
      </c>
      <c r="H13" s="214">
        <v>423200</v>
      </c>
      <c r="I13" s="214">
        <v>247600</v>
      </c>
      <c r="J13" s="214">
        <v>248400</v>
      </c>
      <c r="K13" s="214">
        <v>204800</v>
      </c>
      <c r="L13" s="214">
        <v>263200</v>
      </c>
      <c r="M13" s="214">
        <v>403600</v>
      </c>
      <c r="N13" s="214">
        <v>306000</v>
      </c>
      <c r="O13" s="213"/>
    </row>
    <row r="14" spans="1:15">
      <c r="A14" s="197" t="s">
        <v>146</v>
      </c>
      <c r="B14" s="197" t="s">
        <v>134</v>
      </c>
      <c r="C14" s="213">
        <v>45600</v>
      </c>
      <c r="D14" s="213">
        <v>40400</v>
      </c>
      <c r="E14" s="214">
        <v>29600</v>
      </c>
      <c r="F14" s="214">
        <v>60400</v>
      </c>
      <c r="G14" s="214">
        <v>44000</v>
      </c>
      <c r="H14" s="214">
        <v>76000</v>
      </c>
      <c r="I14" s="214">
        <v>74000</v>
      </c>
      <c r="J14" s="214">
        <v>60400</v>
      </c>
      <c r="K14" s="214">
        <v>67600</v>
      </c>
      <c r="L14" s="214">
        <v>64800</v>
      </c>
      <c r="M14" s="214">
        <v>49200</v>
      </c>
      <c r="N14" s="214">
        <v>63200</v>
      </c>
      <c r="O14" s="213"/>
    </row>
    <row r="15" spans="1:15">
      <c r="A15" s="204"/>
      <c r="B15" s="197" t="s">
        <v>135</v>
      </c>
      <c r="C15" s="213">
        <v>240800</v>
      </c>
      <c r="D15" s="213">
        <v>232400</v>
      </c>
      <c r="E15" s="214">
        <v>211600</v>
      </c>
      <c r="F15" s="214">
        <v>247200</v>
      </c>
      <c r="G15" s="214">
        <v>267600</v>
      </c>
      <c r="H15" s="214">
        <v>311600</v>
      </c>
      <c r="I15" s="214">
        <v>335200</v>
      </c>
      <c r="J15" s="214">
        <v>281200</v>
      </c>
      <c r="K15" s="214">
        <v>258400</v>
      </c>
      <c r="L15" s="214">
        <v>294000</v>
      </c>
      <c r="M15" s="214">
        <v>254800</v>
      </c>
      <c r="N15" s="214">
        <v>236400</v>
      </c>
      <c r="O15" s="213"/>
    </row>
    <row r="16" spans="1:15">
      <c r="A16" s="204"/>
      <c r="B16" s="196" t="s">
        <v>212</v>
      </c>
      <c r="C16" s="213">
        <f>SUM(C12:C15)</f>
        <v>616800</v>
      </c>
      <c r="D16" s="213">
        <f t="shared" ref="D16:N16" si="1">SUM(D12:D15)</f>
        <v>531200</v>
      </c>
      <c r="E16" s="213">
        <f t="shared" si="1"/>
        <v>462000</v>
      </c>
      <c r="F16" s="213">
        <f t="shared" si="1"/>
        <v>638400</v>
      </c>
      <c r="G16" s="213">
        <f t="shared" si="1"/>
        <v>655200</v>
      </c>
      <c r="H16" s="213">
        <f t="shared" si="1"/>
        <v>810800</v>
      </c>
      <c r="I16" s="213">
        <f t="shared" si="1"/>
        <v>850800</v>
      </c>
      <c r="J16" s="213">
        <f t="shared" si="1"/>
        <v>799600</v>
      </c>
      <c r="K16" s="213">
        <f t="shared" si="1"/>
        <v>707200</v>
      </c>
      <c r="L16" s="213">
        <f t="shared" si="1"/>
        <v>837200</v>
      </c>
      <c r="M16" s="213">
        <f t="shared" si="1"/>
        <v>707600</v>
      </c>
      <c r="N16" s="213">
        <f t="shared" si="1"/>
        <v>605600</v>
      </c>
      <c r="O16" s="213">
        <f>SUM(C16:N16)</f>
        <v>8222400</v>
      </c>
    </row>
    <row r="17" spans="1:15">
      <c r="A17" s="204"/>
      <c r="B17" s="197" t="s">
        <v>391</v>
      </c>
      <c r="C17" s="213">
        <v>26800</v>
      </c>
      <c r="D17" s="213">
        <v>-136800</v>
      </c>
      <c r="E17" s="213">
        <v>63200</v>
      </c>
      <c r="F17" s="213">
        <v>20000</v>
      </c>
      <c r="G17" s="213">
        <v>10800</v>
      </c>
      <c r="H17" s="213">
        <v>-42400</v>
      </c>
      <c r="I17" s="213">
        <v>-189600</v>
      </c>
      <c r="J17" s="214">
        <v>25600</v>
      </c>
      <c r="K17" s="215">
        <v>-14000</v>
      </c>
      <c r="L17" s="214">
        <v>79600</v>
      </c>
      <c r="M17" s="214">
        <v>-25200</v>
      </c>
      <c r="N17" s="214">
        <v>-15200</v>
      </c>
      <c r="O17" s="213"/>
    </row>
    <row r="18" spans="1:15">
      <c r="A18" s="204"/>
      <c r="B18" s="197" t="s">
        <v>136</v>
      </c>
      <c r="C18" s="213">
        <v>1860902</v>
      </c>
      <c r="D18" s="213">
        <v>1612723</v>
      </c>
      <c r="E18" s="214">
        <v>1437876</v>
      </c>
      <c r="F18" s="214">
        <v>1905620</v>
      </c>
      <c r="G18" s="214">
        <v>1942765</v>
      </c>
      <c r="H18" s="214">
        <v>2333132</v>
      </c>
      <c r="I18" s="214">
        <v>2893884</v>
      </c>
      <c r="J18" s="214">
        <v>2844854</v>
      </c>
      <c r="K18" s="215">
        <v>2528401</v>
      </c>
      <c r="L18" s="214">
        <v>2970732</v>
      </c>
      <c r="M18" s="214">
        <v>2118560</v>
      </c>
      <c r="N18" s="214">
        <v>1817166</v>
      </c>
      <c r="O18" s="213">
        <f>SUM(C18:N18)</f>
        <v>26266615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4">
        <v>0</v>
      </c>
      <c r="K19" s="215">
        <v>0</v>
      </c>
      <c r="L19" s="214">
        <v>25938</v>
      </c>
      <c r="M19" s="214">
        <v>0</v>
      </c>
      <c r="N19" s="214">
        <v>0</v>
      </c>
      <c r="O19" s="213">
        <f>SUM(C19:N19)</f>
        <v>25938</v>
      </c>
    </row>
    <row r="20" spans="1:15">
      <c r="A20" s="192" t="s">
        <v>223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139000</v>
      </c>
      <c r="J20" s="210">
        <v>161800</v>
      </c>
      <c r="K20" s="210">
        <v>139400</v>
      </c>
      <c r="L20" s="210">
        <v>169400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249600</v>
      </c>
      <c r="D21" s="209">
        <v>212000</v>
      </c>
      <c r="E21" s="210">
        <v>175400</v>
      </c>
      <c r="F21" s="210">
        <v>247000</v>
      </c>
      <c r="G21" s="210">
        <v>250600</v>
      </c>
      <c r="H21" s="210">
        <v>288800</v>
      </c>
      <c r="I21" s="210">
        <v>166400</v>
      </c>
      <c r="J21" s="210">
        <v>180200</v>
      </c>
      <c r="K21" s="210">
        <v>157000</v>
      </c>
      <c r="L21" s="210">
        <v>196200</v>
      </c>
      <c r="M21" s="210">
        <v>312600</v>
      </c>
      <c r="N21" s="210">
        <v>251000</v>
      </c>
      <c r="O21" s="209"/>
    </row>
    <row r="22" spans="1:15">
      <c r="A22" s="195" t="s">
        <v>148</v>
      </c>
      <c r="B22" s="195" t="s">
        <v>134</v>
      </c>
      <c r="C22" s="209">
        <v>35200</v>
      </c>
      <c r="D22" s="209">
        <v>35000</v>
      </c>
      <c r="E22" s="210">
        <v>22400</v>
      </c>
      <c r="F22" s="210">
        <v>46200</v>
      </c>
      <c r="G22" s="210">
        <v>30800</v>
      </c>
      <c r="H22" s="210">
        <v>50000</v>
      </c>
      <c r="I22" s="210">
        <v>46800</v>
      </c>
      <c r="J22" s="210">
        <v>41800</v>
      </c>
      <c r="K22" s="210">
        <v>45800</v>
      </c>
      <c r="L22" s="210">
        <v>48000</v>
      </c>
      <c r="M22" s="210">
        <v>41000</v>
      </c>
      <c r="N22" s="210">
        <v>49800</v>
      </c>
      <c r="O22" s="209"/>
    </row>
    <row r="23" spans="1:15">
      <c r="A23" s="291" t="s">
        <v>437</v>
      </c>
      <c r="B23" s="195" t="s">
        <v>135</v>
      </c>
      <c r="C23" s="209">
        <v>197800</v>
      </c>
      <c r="D23" s="209">
        <v>204200</v>
      </c>
      <c r="E23" s="210">
        <v>184400</v>
      </c>
      <c r="F23" s="210">
        <v>201800</v>
      </c>
      <c r="G23" s="210">
        <v>211600</v>
      </c>
      <c r="H23" s="210">
        <v>227600</v>
      </c>
      <c r="I23" s="210">
        <v>241200</v>
      </c>
      <c r="J23" s="210">
        <v>200200</v>
      </c>
      <c r="K23" s="210">
        <v>201800</v>
      </c>
      <c r="L23" s="210">
        <v>238400</v>
      </c>
      <c r="M23" s="210">
        <v>219000</v>
      </c>
      <c r="N23" s="210">
        <v>205600</v>
      </c>
      <c r="O23" s="209"/>
    </row>
    <row r="24" spans="1:15">
      <c r="A24" s="292" t="s">
        <v>440</v>
      </c>
      <c r="B24" s="192" t="s">
        <v>212</v>
      </c>
      <c r="C24" s="209">
        <f>SUM(C20:C23)</f>
        <v>482600</v>
      </c>
      <c r="D24" s="209">
        <f t="shared" ref="D24:N24" si="2">SUM(D20:D23)</f>
        <v>451200</v>
      </c>
      <c r="E24" s="209">
        <f t="shared" si="2"/>
        <v>382200</v>
      </c>
      <c r="F24" s="209">
        <f t="shared" si="2"/>
        <v>495000</v>
      </c>
      <c r="G24" s="209">
        <f t="shared" si="2"/>
        <v>493000</v>
      </c>
      <c r="H24" s="209">
        <f t="shared" si="2"/>
        <v>566400</v>
      </c>
      <c r="I24" s="209">
        <f t="shared" si="2"/>
        <v>593400</v>
      </c>
      <c r="J24" s="209">
        <f t="shared" si="2"/>
        <v>584000</v>
      </c>
      <c r="K24" s="209">
        <f t="shared" si="2"/>
        <v>544000</v>
      </c>
      <c r="L24" s="209">
        <f t="shared" si="2"/>
        <v>652000</v>
      </c>
      <c r="M24" s="209">
        <f t="shared" si="2"/>
        <v>572600</v>
      </c>
      <c r="N24" s="209">
        <f t="shared" si="2"/>
        <v>506400</v>
      </c>
      <c r="O24" s="209">
        <f>SUM(C24:N24)</f>
        <v>6322800</v>
      </c>
    </row>
    <row r="25" spans="1:15">
      <c r="A25" s="201"/>
      <c r="B25" s="195" t="s">
        <v>475</v>
      </c>
      <c r="C25" s="209">
        <v>50400</v>
      </c>
      <c r="D25" s="209">
        <v>-56400</v>
      </c>
      <c r="E25" s="209">
        <v>43800</v>
      </c>
      <c r="F25" s="209">
        <v>27800</v>
      </c>
      <c r="G25" s="209">
        <v>20000</v>
      </c>
      <c r="H25" s="209">
        <v>-53800</v>
      </c>
      <c r="I25" s="209">
        <v>-108600</v>
      </c>
      <c r="J25" s="210">
        <v>20600</v>
      </c>
      <c r="K25" s="210">
        <v>10000</v>
      </c>
      <c r="L25" s="210">
        <v>120000</v>
      </c>
      <c r="M25" s="210">
        <v>41200</v>
      </c>
      <c r="N25" s="210">
        <v>32600</v>
      </c>
      <c r="O25" s="209"/>
    </row>
    <row r="26" spans="1:15">
      <c r="A26" s="202"/>
      <c r="B26" s="195" t="s">
        <v>136</v>
      </c>
      <c r="C26" s="209">
        <v>1426196</v>
      </c>
      <c r="D26" s="209">
        <v>1320119</v>
      </c>
      <c r="E26" s="210">
        <v>1136428</v>
      </c>
      <c r="F26" s="210">
        <v>1423013</v>
      </c>
      <c r="G26" s="210">
        <v>1416288</v>
      </c>
      <c r="H26" s="210">
        <v>1603639</v>
      </c>
      <c r="I26" s="210">
        <v>2010342</v>
      </c>
      <c r="J26" s="210">
        <v>2066333</v>
      </c>
      <c r="K26" s="210">
        <v>1899923</v>
      </c>
      <c r="L26" s="210">
        <v>2375293</v>
      </c>
      <c r="M26" s="210">
        <v>1646235</v>
      </c>
      <c r="N26" s="210">
        <v>1452216</v>
      </c>
      <c r="O26" s="209">
        <f>SUM(C26:N26)</f>
        <v>19776025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24148.799999999999</v>
      </c>
      <c r="J27" s="210">
        <v>0</v>
      </c>
      <c r="K27" s="210">
        <v>0</v>
      </c>
      <c r="L27" s="210">
        <v>146905</v>
      </c>
      <c r="M27" s="210">
        <v>0</v>
      </c>
      <c r="N27" s="210">
        <v>0</v>
      </c>
      <c r="O27" s="209">
        <f>SUM(C27:N27)</f>
        <v>171053.8</v>
      </c>
    </row>
    <row r="28" spans="1:15">
      <c r="A28" s="366" t="s">
        <v>392</v>
      </c>
      <c r="B28" s="198" t="s">
        <v>216</v>
      </c>
      <c r="C28" s="216">
        <f t="shared" ref="C28:M28" si="3">SUM(C8,C16,C24)</f>
        <v>1491400</v>
      </c>
      <c r="D28" s="216">
        <f t="shared" si="3"/>
        <v>1323400</v>
      </c>
      <c r="E28" s="216">
        <f t="shared" si="3"/>
        <v>1143800</v>
      </c>
      <c r="F28" s="216">
        <f t="shared" si="3"/>
        <v>1527600</v>
      </c>
      <c r="G28" s="216">
        <f t="shared" si="3"/>
        <v>1557800</v>
      </c>
      <c r="H28" s="216">
        <f t="shared" si="3"/>
        <v>1883800</v>
      </c>
      <c r="I28" s="216">
        <f t="shared" si="3"/>
        <v>1982000</v>
      </c>
      <c r="J28" s="216">
        <f t="shared" si="3"/>
        <v>1948600</v>
      </c>
      <c r="K28" s="216">
        <f t="shared" si="3"/>
        <v>1749000</v>
      </c>
      <c r="L28" s="216">
        <f t="shared" si="3"/>
        <v>2009000</v>
      </c>
      <c r="M28" s="216">
        <f t="shared" si="3"/>
        <v>1754600</v>
      </c>
      <c r="N28" s="216">
        <f>SUM(N8,N16,N24)</f>
        <v>1510800</v>
      </c>
      <c r="O28" s="229">
        <f>SUM(C28:N28)</f>
        <v>19881800</v>
      </c>
    </row>
    <row r="29" spans="1:15">
      <c r="A29" s="367"/>
      <c r="B29" s="198" t="s">
        <v>217</v>
      </c>
      <c r="C29" s="216">
        <f t="shared" ref="C29:M29" si="4">SUM(C10,C18,C26)</f>
        <v>4535509</v>
      </c>
      <c r="D29" s="216">
        <f t="shared" si="4"/>
        <v>4035169</v>
      </c>
      <c r="E29" s="216">
        <f t="shared" si="4"/>
        <v>3572408</v>
      </c>
      <c r="F29" s="216">
        <f t="shared" si="4"/>
        <v>4565884</v>
      </c>
      <c r="G29" s="216">
        <f t="shared" si="4"/>
        <v>4642180</v>
      </c>
      <c r="H29" s="216">
        <f t="shared" si="4"/>
        <v>5482295</v>
      </c>
      <c r="I29" s="216">
        <f t="shared" si="4"/>
        <v>6874735</v>
      </c>
      <c r="J29" s="216">
        <f t="shared" si="4"/>
        <v>7055235</v>
      </c>
      <c r="K29" s="216">
        <f t="shared" si="4"/>
        <v>6318358</v>
      </c>
      <c r="L29" s="216">
        <f t="shared" si="4"/>
        <v>7332082</v>
      </c>
      <c r="M29" s="216">
        <f t="shared" si="4"/>
        <v>5232816</v>
      </c>
      <c r="N29" s="216">
        <f>SUM(N10,N18,N26)</f>
        <v>4517298</v>
      </c>
      <c r="O29" s="229">
        <f>SUM(C29:N29)</f>
        <v>64163969</v>
      </c>
    </row>
    <row r="30" spans="1:15">
      <c r="A30" s="377" t="s">
        <v>403</v>
      </c>
      <c r="B30" s="378"/>
      <c r="C30" s="217" t="s">
        <v>441</v>
      </c>
      <c r="D30" s="240" t="s">
        <v>442</v>
      </c>
      <c r="E30" s="287" t="s">
        <v>443</v>
      </c>
      <c r="F30" s="288" t="s">
        <v>445</v>
      </c>
      <c r="G30" s="287" t="s">
        <v>407</v>
      </c>
      <c r="H30" s="287" t="s">
        <v>448</v>
      </c>
      <c r="I30" s="287" t="s">
        <v>450</v>
      </c>
      <c r="J30" s="241" t="s">
        <v>451</v>
      </c>
      <c r="K30" s="241" t="s">
        <v>452</v>
      </c>
      <c r="L30" s="233" t="s">
        <v>456</v>
      </c>
      <c r="M30" s="233" t="s">
        <v>457</v>
      </c>
      <c r="N30" s="233" t="s">
        <v>458</v>
      </c>
      <c r="O30" s="208"/>
    </row>
    <row r="31" spans="1:15">
      <c r="A31" s="196" t="s">
        <v>4</v>
      </c>
      <c r="B31" s="197" t="s">
        <v>138</v>
      </c>
      <c r="C31" s="213">
        <v>6176</v>
      </c>
      <c r="D31" s="213">
        <v>6061</v>
      </c>
      <c r="E31" s="213">
        <v>4477</v>
      </c>
      <c r="F31" s="213">
        <v>6500</v>
      </c>
      <c r="G31" s="214">
        <v>7356</v>
      </c>
      <c r="H31" s="214">
        <v>6913</v>
      </c>
      <c r="I31" s="214">
        <v>6024</v>
      </c>
      <c r="J31" s="214">
        <v>5359</v>
      </c>
      <c r="K31" s="214">
        <v>5504</v>
      </c>
      <c r="L31" s="214">
        <v>5208</v>
      </c>
      <c r="M31" s="214">
        <v>6724</v>
      </c>
      <c r="N31" s="214">
        <v>7851</v>
      </c>
      <c r="O31" s="213">
        <f>SUM(C31:N31)</f>
        <v>74153</v>
      </c>
    </row>
    <row r="32" spans="1:15">
      <c r="A32" s="199" t="s">
        <v>149</v>
      </c>
      <c r="B32" s="197" t="s">
        <v>139</v>
      </c>
      <c r="C32" s="213">
        <v>79921</v>
      </c>
      <c r="D32" s="213">
        <v>85426</v>
      </c>
      <c r="E32" s="213">
        <v>58429</v>
      </c>
      <c r="F32" s="213">
        <v>84019</v>
      </c>
      <c r="G32" s="214">
        <v>94848</v>
      </c>
      <c r="H32" s="214">
        <v>89244</v>
      </c>
      <c r="I32" s="214">
        <v>77999</v>
      </c>
      <c r="J32" s="214">
        <v>69586</v>
      </c>
      <c r="K32" s="214">
        <v>71421</v>
      </c>
      <c r="L32" s="214">
        <v>67675</v>
      </c>
      <c r="M32" s="214">
        <v>86853</v>
      </c>
      <c r="N32" s="214">
        <v>101110</v>
      </c>
      <c r="O32" s="213">
        <f t="shared" ref="O32:O46" si="5">SUM(C32:N32)</f>
        <v>966531</v>
      </c>
    </row>
    <row r="33" spans="1:15">
      <c r="A33" s="192" t="s">
        <v>5</v>
      </c>
      <c r="B33" s="195" t="s">
        <v>138</v>
      </c>
      <c r="C33" s="209">
        <v>19569</v>
      </c>
      <c r="D33" s="209">
        <v>14841</v>
      </c>
      <c r="E33" s="209">
        <v>9946</v>
      </c>
      <c r="F33" s="209">
        <v>15804</v>
      </c>
      <c r="G33" s="210">
        <v>16123</v>
      </c>
      <c r="H33" s="210">
        <v>17367</v>
      </c>
      <c r="I33" s="210">
        <v>15616</v>
      </c>
      <c r="J33" s="210">
        <v>15932</v>
      </c>
      <c r="K33" s="210">
        <v>11230</v>
      </c>
      <c r="L33" s="210">
        <v>12917</v>
      </c>
      <c r="M33" s="210">
        <v>21807</v>
      </c>
      <c r="N33" s="210">
        <v>26040</v>
      </c>
      <c r="O33" s="295">
        <f t="shared" si="5"/>
        <v>197192</v>
      </c>
    </row>
    <row r="34" spans="1:15">
      <c r="A34" s="200" t="s">
        <v>150</v>
      </c>
      <c r="B34" s="195" t="s">
        <v>139</v>
      </c>
      <c r="C34" s="209">
        <v>252734</v>
      </c>
      <c r="D34" s="209">
        <v>209966</v>
      </c>
      <c r="E34" s="209">
        <v>131003</v>
      </c>
      <c r="F34" s="209">
        <v>205107</v>
      </c>
      <c r="G34" s="210">
        <v>209142</v>
      </c>
      <c r="H34" s="210">
        <v>224879</v>
      </c>
      <c r="I34" s="210">
        <v>202729</v>
      </c>
      <c r="J34" s="210">
        <v>206726</v>
      </c>
      <c r="K34" s="210">
        <v>147246</v>
      </c>
      <c r="L34" s="210">
        <v>168586</v>
      </c>
      <c r="M34" s="210">
        <v>281045</v>
      </c>
      <c r="N34" s="210">
        <v>334592</v>
      </c>
      <c r="O34" s="295">
        <f t="shared" si="5"/>
        <v>2573755</v>
      </c>
    </row>
    <row r="35" spans="1:15">
      <c r="A35" s="196" t="s">
        <v>6</v>
      </c>
      <c r="B35" s="197" t="s">
        <v>138</v>
      </c>
      <c r="C35" s="213">
        <v>6290</v>
      </c>
      <c r="D35" s="213">
        <v>6282</v>
      </c>
      <c r="E35" s="213">
        <v>3549</v>
      </c>
      <c r="F35" s="213">
        <v>6556</v>
      </c>
      <c r="G35" s="214">
        <v>6875</v>
      </c>
      <c r="H35" s="214">
        <v>7115</v>
      </c>
      <c r="I35" s="214">
        <v>6271</v>
      </c>
      <c r="J35" s="214">
        <v>4851</v>
      </c>
      <c r="K35" s="214">
        <v>4270</v>
      </c>
      <c r="L35" s="214">
        <v>4674</v>
      </c>
      <c r="M35" s="214">
        <v>7192</v>
      </c>
      <c r="N35" s="214">
        <v>7862</v>
      </c>
      <c r="O35" s="213">
        <f t="shared" si="5"/>
        <v>71787</v>
      </c>
    </row>
    <row r="36" spans="1:15">
      <c r="A36" s="199" t="s">
        <v>151</v>
      </c>
      <c r="B36" s="197" t="s">
        <v>139</v>
      </c>
      <c r="C36" s="213">
        <v>81364</v>
      </c>
      <c r="D36" s="213">
        <v>88475</v>
      </c>
      <c r="E36" s="213">
        <v>46689</v>
      </c>
      <c r="F36" s="213">
        <v>84728</v>
      </c>
      <c r="G36" s="214">
        <v>88763</v>
      </c>
      <c r="H36" s="214">
        <v>91799</v>
      </c>
      <c r="I36" s="214">
        <v>81123</v>
      </c>
      <c r="J36" s="214">
        <v>63160</v>
      </c>
      <c r="K36" s="214">
        <v>55810</v>
      </c>
      <c r="L36" s="214">
        <v>60920</v>
      </c>
      <c r="M36" s="214">
        <v>92773</v>
      </c>
      <c r="N36" s="214">
        <v>101248</v>
      </c>
      <c r="O36" s="213">
        <f t="shared" si="5"/>
        <v>936852</v>
      </c>
    </row>
    <row r="37" spans="1:15">
      <c r="A37" s="192" t="s">
        <v>7</v>
      </c>
      <c r="B37" s="195" t="s">
        <v>138</v>
      </c>
      <c r="C37" s="209">
        <v>5385</v>
      </c>
      <c r="D37" s="209">
        <v>4930</v>
      </c>
      <c r="E37" s="209">
        <v>3969</v>
      </c>
      <c r="F37" s="209">
        <v>6376</v>
      </c>
      <c r="G37" s="210">
        <v>4308</v>
      </c>
      <c r="H37" s="210">
        <v>4238</v>
      </c>
      <c r="I37" s="210">
        <v>2367</v>
      </c>
      <c r="J37" s="210">
        <v>1154</v>
      </c>
      <c r="K37" s="210">
        <v>581</v>
      </c>
      <c r="L37" s="210">
        <v>1220</v>
      </c>
      <c r="M37" s="210">
        <v>3130</v>
      </c>
      <c r="N37" s="210">
        <v>4048</v>
      </c>
      <c r="O37" s="295">
        <f t="shared" si="5"/>
        <v>41706</v>
      </c>
    </row>
    <row r="38" spans="1:15">
      <c r="A38" s="195" t="s">
        <v>152</v>
      </c>
      <c r="B38" s="195" t="s">
        <v>139</v>
      </c>
      <c r="C38" s="209">
        <v>68969</v>
      </c>
      <c r="D38" s="209">
        <v>68874</v>
      </c>
      <c r="E38" s="209">
        <v>51057</v>
      </c>
      <c r="F38" s="209">
        <v>81505</v>
      </c>
      <c r="G38" s="210">
        <v>55345</v>
      </c>
      <c r="H38" s="210">
        <v>54460</v>
      </c>
      <c r="I38" s="210">
        <v>30792</v>
      </c>
      <c r="J38" s="210">
        <v>15446</v>
      </c>
      <c r="K38" s="210">
        <v>8199</v>
      </c>
      <c r="L38" s="210">
        <v>16281</v>
      </c>
      <c r="M38" s="210">
        <v>40443</v>
      </c>
      <c r="N38" s="210">
        <v>52055</v>
      </c>
      <c r="O38" s="295">
        <f t="shared" si="5"/>
        <v>543426</v>
      </c>
    </row>
    <row r="39" spans="1:15">
      <c r="A39" s="196" t="s">
        <v>8</v>
      </c>
      <c r="B39" s="197" t="s">
        <v>138</v>
      </c>
      <c r="C39" s="213">
        <v>1110</v>
      </c>
      <c r="D39" s="213">
        <v>1249</v>
      </c>
      <c r="E39" s="213">
        <v>1147</v>
      </c>
      <c r="F39" s="213">
        <v>1436</v>
      </c>
      <c r="G39" s="214">
        <v>1175</v>
      </c>
      <c r="H39" s="214">
        <v>1181</v>
      </c>
      <c r="I39" s="214">
        <v>1003</v>
      </c>
      <c r="J39" s="214">
        <v>1146</v>
      </c>
      <c r="K39" s="214">
        <v>1751</v>
      </c>
      <c r="L39" s="214">
        <v>2294</v>
      </c>
      <c r="M39" s="214">
        <v>1541</v>
      </c>
      <c r="N39" s="214">
        <v>1596</v>
      </c>
      <c r="O39" s="213">
        <f t="shared" si="5"/>
        <v>16629</v>
      </c>
    </row>
    <row r="40" spans="1:15">
      <c r="A40" s="197" t="s">
        <v>153</v>
      </c>
      <c r="B40" s="197" t="s">
        <v>139</v>
      </c>
      <c r="C40" s="219">
        <v>14122</v>
      </c>
      <c r="D40" s="219">
        <v>17315</v>
      </c>
      <c r="E40" s="214">
        <v>14591</v>
      </c>
      <c r="F40" s="214">
        <v>18246</v>
      </c>
      <c r="G40" s="214">
        <v>14945</v>
      </c>
      <c r="H40" s="214">
        <v>15021</v>
      </c>
      <c r="I40" s="214">
        <v>12769</v>
      </c>
      <c r="J40" s="214">
        <v>14578</v>
      </c>
      <c r="K40" s="214">
        <v>22232</v>
      </c>
      <c r="L40" s="214">
        <v>29100</v>
      </c>
      <c r="M40" s="214">
        <v>19575</v>
      </c>
      <c r="N40" s="214">
        <v>20270</v>
      </c>
      <c r="O40" s="213">
        <f t="shared" si="5"/>
        <v>212764</v>
      </c>
    </row>
    <row r="41" spans="1:15">
      <c r="A41" s="192" t="s">
        <v>21</v>
      </c>
      <c r="B41" s="195" t="s">
        <v>138</v>
      </c>
      <c r="C41" s="218">
        <v>743</v>
      </c>
      <c r="D41" s="218">
        <v>567</v>
      </c>
      <c r="E41" s="210">
        <v>563</v>
      </c>
      <c r="F41" s="210">
        <v>526</v>
      </c>
      <c r="G41" s="210">
        <v>458</v>
      </c>
      <c r="H41" s="210">
        <v>477</v>
      </c>
      <c r="I41" s="210">
        <v>623</v>
      </c>
      <c r="J41" s="210">
        <v>476</v>
      </c>
      <c r="K41" s="210">
        <v>343</v>
      </c>
      <c r="L41" s="210">
        <v>413</v>
      </c>
      <c r="M41" s="210">
        <v>405</v>
      </c>
      <c r="N41" s="210">
        <v>502</v>
      </c>
      <c r="O41" s="295">
        <f t="shared" si="5"/>
        <v>6096</v>
      </c>
    </row>
    <row r="42" spans="1:15">
      <c r="A42" s="200" t="s">
        <v>154</v>
      </c>
      <c r="B42" s="195" t="s">
        <v>139</v>
      </c>
      <c r="C42" s="218">
        <v>9480</v>
      </c>
      <c r="D42" s="218">
        <v>7905</v>
      </c>
      <c r="E42" s="210">
        <v>7202</v>
      </c>
      <c r="F42" s="210">
        <v>6735</v>
      </c>
      <c r="G42" s="210">
        <v>5875</v>
      </c>
      <c r="H42" s="210">
        <v>6115</v>
      </c>
      <c r="I42" s="210">
        <v>7962</v>
      </c>
      <c r="J42" s="210">
        <v>6102</v>
      </c>
      <c r="K42" s="210">
        <v>4420</v>
      </c>
      <c r="L42" s="210">
        <v>5305</v>
      </c>
      <c r="M42" s="210">
        <v>5205</v>
      </c>
      <c r="N42" s="210">
        <v>6431</v>
      </c>
      <c r="O42" s="295">
        <f t="shared" si="5"/>
        <v>78737</v>
      </c>
    </row>
    <row r="43" spans="1:15">
      <c r="A43" s="196" t="s">
        <v>191</v>
      </c>
      <c r="B43" s="197" t="s">
        <v>138</v>
      </c>
      <c r="C43" s="213">
        <v>8411</v>
      </c>
      <c r="D43" s="213">
        <v>7578</v>
      </c>
      <c r="E43" s="213">
        <v>5094</v>
      </c>
      <c r="F43" s="213">
        <v>5035</v>
      </c>
      <c r="G43" s="214">
        <v>4487</v>
      </c>
      <c r="H43" s="214">
        <v>6615</v>
      </c>
      <c r="I43" s="214">
        <v>4905</v>
      </c>
      <c r="J43" s="214">
        <v>5879</v>
      </c>
      <c r="K43" s="214">
        <v>7233</v>
      </c>
      <c r="L43" s="214">
        <v>5541</v>
      </c>
      <c r="M43" s="214">
        <v>6014</v>
      </c>
      <c r="N43" s="214">
        <v>5378</v>
      </c>
      <c r="O43" s="213">
        <f t="shared" si="5"/>
        <v>72170</v>
      </c>
    </row>
    <row r="44" spans="1:15">
      <c r="A44" s="199" t="s">
        <v>155</v>
      </c>
      <c r="B44" s="197" t="s">
        <v>139</v>
      </c>
      <c r="C44" s="219">
        <v>108194</v>
      </c>
      <c r="D44" s="219">
        <v>106358</v>
      </c>
      <c r="E44" s="214">
        <v>66234</v>
      </c>
      <c r="F44" s="214">
        <v>65487</v>
      </c>
      <c r="G44" s="214">
        <v>58555</v>
      </c>
      <c r="H44" s="214">
        <v>85474</v>
      </c>
      <c r="I44" s="214">
        <v>63843</v>
      </c>
      <c r="J44" s="214">
        <v>76164</v>
      </c>
      <c r="K44" s="214">
        <v>93292</v>
      </c>
      <c r="L44" s="214">
        <v>71888</v>
      </c>
      <c r="M44" s="214">
        <v>77872</v>
      </c>
      <c r="N44" s="214">
        <v>69826</v>
      </c>
      <c r="O44" s="213">
        <f t="shared" si="5"/>
        <v>943187</v>
      </c>
    </row>
    <row r="45" spans="1:15">
      <c r="A45" s="192" t="s">
        <v>192</v>
      </c>
      <c r="B45" s="195" t="s">
        <v>138</v>
      </c>
      <c r="C45" s="209">
        <v>540</v>
      </c>
      <c r="D45" s="209">
        <v>440</v>
      </c>
      <c r="E45" s="209">
        <v>344</v>
      </c>
      <c r="F45" s="209">
        <v>600</v>
      </c>
      <c r="G45" s="210">
        <v>374</v>
      </c>
      <c r="H45" s="210">
        <v>657</v>
      </c>
      <c r="I45" s="210">
        <v>653</v>
      </c>
      <c r="J45" s="210">
        <v>459</v>
      </c>
      <c r="K45" s="210">
        <v>294</v>
      </c>
      <c r="L45" s="210">
        <v>234</v>
      </c>
      <c r="M45" s="210">
        <v>223</v>
      </c>
      <c r="N45" s="210">
        <v>212</v>
      </c>
      <c r="O45" s="295">
        <f t="shared" si="5"/>
        <v>5030</v>
      </c>
    </row>
    <row r="46" spans="1:15">
      <c r="A46" s="195" t="s">
        <v>156</v>
      </c>
      <c r="B46" s="195" t="s">
        <v>139</v>
      </c>
      <c r="C46" s="218">
        <v>6912</v>
      </c>
      <c r="D46" s="218">
        <v>6152</v>
      </c>
      <c r="E46" s="210">
        <v>4433</v>
      </c>
      <c r="F46" s="210">
        <v>7671</v>
      </c>
      <c r="G46" s="210">
        <v>4812</v>
      </c>
      <c r="H46" s="210">
        <v>8393</v>
      </c>
      <c r="I46" s="210">
        <v>8342</v>
      </c>
      <c r="J46" s="210">
        <v>5888</v>
      </c>
      <c r="K46" s="210">
        <v>3800</v>
      </c>
      <c r="L46" s="210">
        <v>3041</v>
      </c>
      <c r="M46" s="210">
        <v>2902</v>
      </c>
      <c r="N46" s="210">
        <v>2763</v>
      </c>
      <c r="O46" s="295">
        <f t="shared" si="5"/>
        <v>65109</v>
      </c>
    </row>
    <row r="47" spans="1:15">
      <c r="A47" s="366" t="s">
        <v>392</v>
      </c>
      <c r="B47" s="198" t="s">
        <v>220</v>
      </c>
      <c r="C47" s="220">
        <f>SUM(C31,C33,C35,C37,C39,C41,C43,C45)</f>
        <v>48224</v>
      </c>
      <c r="D47" s="220">
        <f>SUM(D31,D33,D35,D37,D39,D41,D43,D45)</f>
        <v>41948</v>
      </c>
      <c r="E47" s="220">
        <f t="shared" ref="E47:N47" si="6">SUM(E31,E33,E35,E37,E39,E41,E43,E45)</f>
        <v>29089</v>
      </c>
      <c r="F47" s="220">
        <f t="shared" si="6"/>
        <v>42833</v>
      </c>
      <c r="G47" s="220">
        <f t="shared" si="6"/>
        <v>41156</v>
      </c>
      <c r="H47" s="220">
        <f t="shared" si="6"/>
        <v>44563</v>
      </c>
      <c r="I47" s="220">
        <f t="shared" si="6"/>
        <v>37462</v>
      </c>
      <c r="J47" s="220">
        <f t="shared" si="6"/>
        <v>35256</v>
      </c>
      <c r="K47" s="220">
        <f t="shared" si="6"/>
        <v>31206</v>
      </c>
      <c r="L47" s="220">
        <f t="shared" si="6"/>
        <v>32501</v>
      </c>
      <c r="M47" s="220">
        <f t="shared" si="6"/>
        <v>47036</v>
      </c>
      <c r="N47" s="220">
        <f t="shared" si="6"/>
        <v>53489</v>
      </c>
      <c r="O47" s="229">
        <f>SUM(C47:N47)</f>
        <v>484763</v>
      </c>
    </row>
    <row r="48" spans="1:15">
      <c r="A48" s="367"/>
      <c r="B48" s="198" t="s">
        <v>221</v>
      </c>
      <c r="C48" s="216">
        <f t="shared" ref="C48:M48" si="7">SUM(C32,C34,C36,C38,C40,C42,C44,C46)</f>
        <v>621696</v>
      </c>
      <c r="D48" s="216">
        <f t="shared" si="7"/>
        <v>590471</v>
      </c>
      <c r="E48" s="216">
        <f t="shared" si="7"/>
        <v>379638</v>
      </c>
      <c r="F48" s="216">
        <f t="shared" si="7"/>
        <v>553498</v>
      </c>
      <c r="G48" s="216">
        <f t="shared" si="7"/>
        <v>532285</v>
      </c>
      <c r="H48" s="216">
        <f t="shared" si="7"/>
        <v>575385</v>
      </c>
      <c r="I48" s="216">
        <f t="shared" si="7"/>
        <v>485559</v>
      </c>
      <c r="J48" s="216">
        <f t="shared" si="7"/>
        <v>457650</v>
      </c>
      <c r="K48" s="216">
        <f t="shared" si="7"/>
        <v>406420</v>
      </c>
      <c r="L48" s="216">
        <f t="shared" si="7"/>
        <v>422796</v>
      </c>
      <c r="M48" s="216">
        <f t="shared" si="7"/>
        <v>606668</v>
      </c>
      <c r="N48" s="216">
        <f>SUM(N32,N34,N36,N38,N40,N42,N44,N46)</f>
        <v>688295</v>
      </c>
      <c r="O48" s="229">
        <f>SUM(C48:N48)</f>
        <v>6320361</v>
      </c>
    </row>
    <row r="49" spans="1:15">
      <c r="A49" s="377" t="s">
        <v>404</v>
      </c>
      <c r="B49" s="37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68" t="s">
        <v>390</v>
      </c>
      <c r="B50" s="195" t="s">
        <v>140</v>
      </c>
      <c r="C50" s="222">
        <v>200.04</v>
      </c>
      <c r="D50" s="223">
        <v>139.88</v>
      </c>
      <c r="E50" s="223">
        <v>122.17</v>
      </c>
      <c r="F50" s="223">
        <v>164.32</v>
      </c>
      <c r="G50" s="222">
        <v>159.49</v>
      </c>
      <c r="H50" s="223">
        <v>145.65</v>
      </c>
      <c r="I50" s="223">
        <v>151.96</v>
      </c>
      <c r="J50" s="223">
        <v>149.99</v>
      </c>
      <c r="K50" s="223">
        <v>107.72</v>
      </c>
      <c r="L50" s="223">
        <v>218.49</v>
      </c>
      <c r="M50" s="223">
        <v>167.64</v>
      </c>
      <c r="N50" s="222">
        <v>165.43</v>
      </c>
      <c r="O50" s="225">
        <f t="shared" ref="O50:O55" si="8">SUM(C50:N50)</f>
        <v>1892.78</v>
      </c>
    </row>
    <row r="51" spans="1:15">
      <c r="A51" s="369"/>
      <c r="B51" s="195" t="s">
        <v>141</v>
      </c>
      <c r="C51" s="218">
        <v>6992</v>
      </c>
      <c r="D51" s="218">
        <v>4887</v>
      </c>
      <c r="E51" s="218">
        <v>4316</v>
      </c>
      <c r="F51" s="218">
        <v>5713</v>
      </c>
      <c r="G51" s="210">
        <v>5613</v>
      </c>
      <c r="H51" s="218">
        <v>5150</v>
      </c>
      <c r="I51" s="218">
        <v>5318</v>
      </c>
      <c r="J51" s="218">
        <v>5143</v>
      </c>
      <c r="K51" s="218">
        <v>3635</v>
      </c>
      <c r="L51" s="218">
        <v>7056</v>
      </c>
      <c r="M51" s="218">
        <v>5080</v>
      </c>
      <c r="N51" s="210">
        <v>4712</v>
      </c>
      <c r="O51" s="225">
        <f t="shared" si="8"/>
        <v>63615</v>
      </c>
    </row>
    <row r="52" spans="1:15">
      <c r="A52" s="370" t="s">
        <v>11</v>
      </c>
      <c r="B52" s="195" t="s">
        <v>140</v>
      </c>
      <c r="C52" s="222">
        <v>129.57</v>
      </c>
      <c r="D52" s="223">
        <v>52.78</v>
      </c>
      <c r="E52" s="223">
        <v>0</v>
      </c>
      <c r="F52" s="223">
        <v>57.43</v>
      </c>
      <c r="G52" s="222">
        <v>60.15</v>
      </c>
      <c r="H52" s="223">
        <v>0</v>
      </c>
      <c r="I52" s="223">
        <v>64.11</v>
      </c>
      <c r="J52" s="223">
        <v>64.34</v>
      </c>
      <c r="K52" s="223">
        <v>90.67</v>
      </c>
      <c r="L52" s="223">
        <v>45.09</v>
      </c>
      <c r="M52" s="223">
        <v>56.82</v>
      </c>
      <c r="N52" s="222">
        <v>60.79</v>
      </c>
      <c r="O52" s="225">
        <f t="shared" si="8"/>
        <v>681.75</v>
      </c>
    </row>
    <row r="53" spans="1:15">
      <c r="A53" s="369"/>
      <c r="B53" s="195" t="s">
        <v>141</v>
      </c>
      <c r="C53" s="218">
        <v>4192</v>
      </c>
      <c r="D53" s="218">
        <v>1726</v>
      </c>
      <c r="E53" s="218">
        <v>0</v>
      </c>
      <c r="F53" s="218">
        <v>1838</v>
      </c>
      <c r="G53" s="210">
        <v>1955</v>
      </c>
      <c r="H53" s="218">
        <v>0</v>
      </c>
      <c r="I53" s="218">
        <v>2128</v>
      </c>
      <c r="J53" s="218">
        <v>2065</v>
      </c>
      <c r="K53" s="218">
        <v>2788</v>
      </c>
      <c r="L53" s="218">
        <v>1321</v>
      </c>
      <c r="M53" s="218">
        <v>1602</v>
      </c>
      <c r="N53" s="210">
        <v>1514</v>
      </c>
      <c r="O53" s="225">
        <f t="shared" si="8"/>
        <v>21129</v>
      </c>
    </row>
    <row r="54" spans="1:15">
      <c r="A54" s="375" t="s">
        <v>389</v>
      </c>
      <c r="B54" s="198" t="s">
        <v>218</v>
      </c>
      <c r="C54" s="224">
        <f>C50+C52</f>
        <v>329.61</v>
      </c>
      <c r="D54" s="224">
        <f t="shared" ref="D54:N54" si="9">D50+D52</f>
        <v>192.66</v>
      </c>
      <c r="E54" s="224">
        <f t="shared" si="9"/>
        <v>122.17</v>
      </c>
      <c r="F54" s="224">
        <f t="shared" si="9"/>
        <v>221.75</v>
      </c>
      <c r="G54" s="224">
        <f t="shared" si="9"/>
        <v>219.64000000000001</v>
      </c>
      <c r="H54" s="224">
        <f t="shared" si="9"/>
        <v>145.65</v>
      </c>
      <c r="I54" s="224">
        <f t="shared" si="9"/>
        <v>216.07</v>
      </c>
      <c r="J54" s="224">
        <f t="shared" si="9"/>
        <v>214.33</v>
      </c>
      <c r="K54" s="224">
        <f t="shared" si="9"/>
        <v>198.39</v>
      </c>
      <c r="L54" s="224">
        <f t="shared" si="9"/>
        <v>263.58000000000004</v>
      </c>
      <c r="M54" s="224">
        <f t="shared" si="9"/>
        <v>224.45999999999998</v>
      </c>
      <c r="N54" s="224">
        <f t="shared" si="9"/>
        <v>226.22</v>
      </c>
      <c r="O54" s="224">
        <f t="shared" si="8"/>
        <v>2574.5299999999997</v>
      </c>
    </row>
    <row r="55" spans="1:15">
      <c r="A55" s="376"/>
      <c r="B55" s="198" t="s">
        <v>219</v>
      </c>
      <c r="C55" s="220">
        <f>C51+C53</f>
        <v>11184</v>
      </c>
      <c r="D55" s="220">
        <f t="shared" ref="D55:N55" si="10">D51+D53</f>
        <v>6613</v>
      </c>
      <c r="E55" s="220">
        <f t="shared" si="10"/>
        <v>4316</v>
      </c>
      <c r="F55" s="220">
        <f t="shared" si="10"/>
        <v>7551</v>
      </c>
      <c r="G55" s="220">
        <f t="shared" si="10"/>
        <v>7568</v>
      </c>
      <c r="H55" s="220">
        <f t="shared" si="10"/>
        <v>5150</v>
      </c>
      <c r="I55" s="220">
        <f t="shared" si="10"/>
        <v>7446</v>
      </c>
      <c r="J55" s="220">
        <f t="shared" si="10"/>
        <v>7208</v>
      </c>
      <c r="K55" s="220">
        <f t="shared" si="10"/>
        <v>6423</v>
      </c>
      <c r="L55" s="220">
        <f t="shared" si="10"/>
        <v>8377</v>
      </c>
      <c r="M55" s="220">
        <f t="shared" si="10"/>
        <v>6682</v>
      </c>
      <c r="N55" s="220">
        <f t="shared" si="10"/>
        <v>6226</v>
      </c>
      <c r="O55" s="224">
        <f t="shared" si="8"/>
        <v>84744</v>
      </c>
    </row>
    <row r="56" spans="1:15">
      <c r="A56" s="377" t="s">
        <v>405</v>
      </c>
      <c r="B56" s="37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71" t="s">
        <v>12</v>
      </c>
      <c r="B57" s="197" t="s">
        <v>138</v>
      </c>
      <c r="C57" s="219">
        <v>6016</v>
      </c>
      <c r="D57" s="219">
        <v>5318</v>
      </c>
      <c r="E57" s="214">
        <v>3286</v>
      </c>
      <c r="F57" s="214">
        <v>5696</v>
      </c>
      <c r="G57" s="214">
        <v>4468</v>
      </c>
      <c r="H57" s="214">
        <v>4560</v>
      </c>
      <c r="I57" s="214">
        <v>3647</v>
      </c>
      <c r="J57" s="214">
        <v>1185</v>
      </c>
      <c r="K57" s="214">
        <v>1063</v>
      </c>
      <c r="L57" s="214">
        <v>1881</v>
      </c>
      <c r="M57" s="214">
        <v>3804</v>
      </c>
      <c r="N57" s="214">
        <v>5271</v>
      </c>
      <c r="O57" s="213">
        <f>SUM(C57:N57)</f>
        <v>46195</v>
      </c>
    </row>
    <row r="58" spans="1:15">
      <c r="A58" s="369"/>
      <c r="B58" s="197" t="s">
        <v>142</v>
      </c>
      <c r="C58" s="219">
        <v>131187</v>
      </c>
      <c r="D58" s="219">
        <v>115760</v>
      </c>
      <c r="E58" s="214">
        <v>72584</v>
      </c>
      <c r="F58" s="214">
        <v>128728</v>
      </c>
      <c r="G58" s="214">
        <v>99998</v>
      </c>
      <c r="H58" s="214">
        <v>101190</v>
      </c>
      <c r="I58" s="214">
        <v>90495</v>
      </c>
      <c r="J58" s="214">
        <v>26483</v>
      </c>
      <c r="K58" s="214">
        <v>23799</v>
      </c>
      <c r="L58" s="214">
        <v>41581</v>
      </c>
      <c r="M58" s="214">
        <v>82781</v>
      </c>
      <c r="N58" s="214">
        <v>113282</v>
      </c>
      <c r="O58" s="213">
        <f t="shared" ref="O58:O64" si="11">SUM(C58:N58)</f>
        <v>1027868</v>
      </c>
    </row>
    <row r="59" spans="1:15">
      <c r="A59" s="370" t="s">
        <v>14</v>
      </c>
      <c r="B59" s="195" t="s">
        <v>138</v>
      </c>
      <c r="C59" s="218">
        <v>6886</v>
      </c>
      <c r="D59" s="218">
        <v>6147</v>
      </c>
      <c r="E59" s="210">
        <v>3763</v>
      </c>
      <c r="F59" s="210">
        <v>6512</v>
      </c>
      <c r="G59" s="210">
        <v>5190</v>
      </c>
      <c r="H59" s="210">
        <v>5126</v>
      </c>
      <c r="I59" s="210">
        <v>3828</v>
      </c>
      <c r="J59" s="210">
        <v>855</v>
      </c>
      <c r="K59" s="210">
        <v>805</v>
      </c>
      <c r="L59" s="210">
        <v>1723</v>
      </c>
      <c r="M59" s="210">
        <v>3797</v>
      </c>
      <c r="N59" s="210">
        <v>5282</v>
      </c>
      <c r="O59" s="295">
        <f t="shared" si="11"/>
        <v>49914</v>
      </c>
    </row>
    <row r="60" spans="1:15">
      <c r="A60" s="369"/>
      <c r="B60" s="195" t="s">
        <v>142</v>
      </c>
      <c r="C60" s="218">
        <v>150129</v>
      </c>
      <c r="D60" s="218">
        <v>133774</v>
      </c>
      <c r="E60" s="210">
        <v>83092</v>
      </c>
      <c r="F60" s="210">
        <v>147141</v>
      </c>
      <c r="G60" s="210">
        <v>116125</v>
      </c>
      <c r="H60" s="210">
        <v>113726</v>
      </c>
      <c r="I60" s="210">
        <v>84480</v>
      </c>
      <c r="J60" s="210">
        <v>19164</v>
      </c>
      <c r="K60" s="210">
        <v>18071</v>
      </c>
      <c r="L60" s="210">
        <v>38105</v>
      </c>
      <c r="M60" s="210">
        <v>82629</v>
      </c>
      <c r="N60" s="210">
        <v>113518</v>
      </c>
      <c r="O60" s="295">
        <f t="shared" si="11"/>
        <v>1099954</v>
      </c>
    </row>
    <row r="61" spans="1:15">
      <c r="A61" s="371" t="s">
        <v>393</v>
      </c>
      <c r="B61" s="197" t="s">
        <v>138</v>
      </c>
      <c r="C61" s="219">
        <v>8098</v>
      </c>
      <c r="D61" s="219">
        <v>8161</v>
      </c>
      <c r="E61" s="214">
        <v>6030</v>
      </c>
      <c r="F61" s="214">
        <v>7728</v>
      </c>
      <c r="G61" s="214">
        <v>6371</v>
      </c>
      <c r="H61" s="214">
        <v>5658</v>
      </c>
      <c r="I61" s="214">
        <v>4663</v>
      </c>
      <c r="J61" s="214">
        <v>2363</v>
      </c>
      <c r="K61" s="214">
        <v>1953</v>
      </c>
      <c r="L61" s="214">
        <v>2913</v>
      </c>
      <c r="M61" s="214">
        <v>5007</v>
      </c>
      <c r="N61" s="214">
        <v>6801</v>
      </c>
      <c r="O61" s="213">
        <f t="shared" si="11"/>
        <v>65746</v>
      </c>
    </row>
    <row r="62" spans="1:15">
      <c r="A62" s="369"/>
      <c r="B62" s="197" t="s">
        <v>142</v>
      </c>
      <c r="C62" s="219">
        <v>176518</v>
      </c>
      <c r="D62" s="219">
        <v>177539</v>
      </c>
      <c r="E62" s="214">
        <v>133029</v>
      </c>
      <c r="F62" s="214">
        <v>174580</v>
      </c>
      <c r="G62" s="214">
        <v>142503</v>
      </c>
      <c r="H62" s="214">
        <v>125508</v>
      </c>
      <c r="I62" s="214">
        <v>102864</v>
      </c>
      <c r="J62" s="214">
        <v>52611</v>
      </c>
      <c r="K62" s="214">
        <v>43557</v>
      </c>
      <c r="L62" s="214">
        <v>64285</v>
      </c>
      <c r="M62" s="214">
        <v>108897</v>
      </c>
      <c r="N62" s="214">
        <v>146106</v>
      </c>
      <c r="O62" s="213">
        <f t="shared" si="11"/>
        <v>1447997</v>
      </c>
    </row>
    <row r="63" spans="1:15">
      <c r="A63" s="370" t="s">
        <v>15</v>
      </c>
      <c r="B63" s="195" t="s">
        <v>138</v>
      </c>
      <c r="C63" s="218">
        <v>4380</v>
      </c>
      <c r="D63" s="218">
        <v>3510</v>
      </c>
      <c r="E63" s="210">
        <v>2408</v>
      </c>
      <c r="F63" s="210">
        <v>3968</v>
      </c>
      <c r="G63" s="210">
        <v>3473</v>
      </c>
      <c r="H63" s="210">
        <v>3217</v>
      </c>
      <c r="I63" s="210">
        <v>2274</v>
      </c>
      <c r="J63" s="210">
        <v>0</v>
      </c>
      <c r="K63" s="210">
        <v>88</v>
      </c>
      <c r="L63" s="210">
        <v>1934</v>
      </c>
      <c r="M63" s="210">
        <v>2818</v>
      </c>
      <c r="N63" s="210">
        <v>3400</v>
      </c>
      <c r="O63" s="295">
        <f t="shared" si="11"/>
        <v>31470</v>
      </c>
    </row>
    <row r="64" spans="1:15">
      <c r="A64" s="369"/>
      <c r="B64" s="195" t="s">
        <v>142</v>
      </c>
      <c r="C64" s="218">
        <v>95566</v>
      </c>
      <c r="D64" s="218">
        <v>76472</v>
      </c>
      <c r="E64" s="210">
        <v>53244</v>
      </c>
      <c r="F64" s="210">
        <v>89736</v>
      </c>
      <c r="G64" s="210">
        <v>77773</v>
      </c>
      <c r="H64" s="210">
        <v>71447</v>
      </c>
      <c r="I64" s="210">
        <v>50266</v>
      </c>
      <c r="J64" s="210">
        <v>200</v>
      </c>
      <c r="K64" s="210">
        <v>2154</v>
      </c>
      <c r="L64" s="210">
        <v>42747</v>
      </c>
      <c r="M64" s="210">
        <v>61376</v>
      </c>
      <c r="N64" s="210">
        <v>73142</v>
      </c>
      <c r="O64" s="295">
        <f t="shared" si="11"/>
        <v>694123</v>
      </c>
    </row>
    <row r="65" spans="1:15">
      <c r="A65" s="366" t="s">
        <v>392</v>
      </c>
      <c r="B65" s="198" t="s">
        <v>224</v>
      </c>
      <c r="C65" s="220">
        <f t="shared" ref="C65:N65" si="12">SUM(C57,C59,C61,C63)</f>
        <v>25380</v>
      </c>
      <c r="D65" s="220">
        <f t="shared" si="12"/>
        <v>23136</v>
      </c>
      <c r="E65" s="220">
        <f t="shared" si="12"/>
        <v>15487</v>
      </c>
      <c r="F65" s="220">
        <f t="shared" si="12"/>
        <v>23904</v>
      </c>
      <c r="G65" s="220">
        <f t="shared" si="12"/>
        <v>19502</v>
      </c>
      <c r="H65" s="220">
        <f t="shared" si="12"/>
        <v>18561</v>
      </c>
      <c r="I65" s="220">
        <f t="shared" si="12"/>
        <v>14412</v>
      </c>
      <c r="J65" s="220">
        <f t="shared" si="12"/>
        <v>4403</v>
      </c>
      <c r="K65" s="220">
        <f t="shared" si="12"/>
        <v>3909</v>
      </c>
      <c r="L65" s="220">
        <f t="shared" si="12"/>
        <v>8451</v>
      </c>
      <c r="M65" s="220">
        <f t="shared" si="12"/>
        <v>15426</v>
      </c>
      <c r="N65" s="220">
        <f t="shared" si="12"/>
        <v>20754</v>
      </c>
      <c r="O65" s="229">
        <f>SUM(C65:N65)</f>
        <v>193325</v>
      </c>
    </row>
    <row r="66" spans="1:15">
      <c r="A66" s="367"/>
      <c r="B66" s="198" t="s">
        <v>225</v>
      </c>
      <c r="C66" s="220">
        <f t="shared" ref="C66:N66" si="13">SUM(C58,C60,C62,C64)</f>
        <v>553400</v>
      </c>
      <c r="D66" s="220">
        <f t="shared" si="13"/>
        <v>503545</v>
      </c>
      <c r="E66" s="220">
        <f t="shared" si="13"/>
        <v>341949</v>
      </c>
      <c r="F66" s="220">
        <f t="shared" si="13"/>
        <v>540185</v>
      </c>
      <c r="G66" s="220">
        <f t="shared" si="13"/>
        <v>436399</v>
      </c>
      <c r="H66" s="220">
        <f t="shared" si="13"/>
        <v>411871</v>
      </c>
      <c r="I66" s="220">
        <f t="shared" si="13"/>
        <v>328105</v>
      </c>
      <c r="J66" s="220">
        <f t="shared" si="13"/>
        <v>98458</v>
      </c>
      <c r="K66" s="220">
        <f t="shared" si="13"/>
        <v>87581</v>
      </c>
      <c r="L66" s="220">
        <f t="shared" si="13"/>
        <v>186718</v>
      </c>
      <c r="M66" s="220">
        <f t="shared" si="13"/>
        <v>335683</v>
      </c>
      <c r="N66" s="220">
        <f t="shared" si="13"/>
        <v>446048</v>
      </c>
      <c r="O66" s="229">
        <f>SUM(C66:N66)</f>
        <v>4269942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142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392</v>
      </c>
      <c r="B69" s="198" t="s">
        <v>218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6"/>
    </row>
    <row r="70" spans="1:15">
      <c r="A70" s="367"/>
      <c r="B70" s="198" t="s">
        <v>226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6"/>
    </row>
    <row r="71" spans="1:15">
      <c r="O71" s="235"/>
    </row>
  </sheetData>
  <mergeCells count="17"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  <mergeCell ref="A69:A70"/>
    <mergeCell ref="A61:A62"/>
    <mergeCell ref="A63:A64"/>
    <mergeCell ref="A65:A66"/>
    <mergeCell ref="A67:A68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8" sqref="I28"/>
    </sheetView>
  </sheetViews>
  <sheetFormatPr defaultRowHeight="16.5"/>
  <cols>
    <col min="1" max="1" width="19.875" bestFit="1" customWidth="1"/>
    <col min="2" max="2" width="25" bestFit="1" customWidth="1"/>
    <col min="3" max="3" width="11.875" bestFit="1" customWidth="1"/>
    <col min="4" max="13" width="11.125" bestFit="1" customWidth="1"/>
    <col min="14" max="14" width="11.75" bestFit="1" customWidth="1"/>
    <col min="15" max="15" width="12.375" bestFit="1" customWidth="1"/>
  </cols>
  <sheetData>
    <row r="1" spans="1:15" ht="19.5">
      <c r="A1" s="379" t="s">
        <v>459</v>
      </c>
      <c r="B1" s="380"/>
      <c r="C1" s="380"/>
      <c r="D1" s="380"/>
      <c r="E1" s="381"/>
      <c r="F1" s="381"/>
      <c r="G1" s="381"/>
      <c r="H1" s="381"/>
      <c r="I1" s="36"/>
      <c r="J1" s="36"/>
      <c r="K1" s="36"/>
      <c r="L1" s="36"/>
      <c r="M1" s="36"/>
      <c r="N1" s="36"/>
      <c r="O1" s="36"/>
    </row>
    <row r="2" spans="1:15">
      <c r="A2" s="377" t="s">
        <v>394</v>
      </c>
      <c r="B2" s="378"/>
      <c r="C2" s="185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415</v>
      </c>
      <c r="L2" s="239" t="s">
        <v>416</v>
      </c>
      <c r="M2" s="239" t="s">
        <v>472</v>
      </c>
      <c r="N2" s="239" t="s">
        <v>473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176200</v>
      </c>
      <c r="J4" s="210">
        <v>165800</v>
      </c>
      <c r="K4" s="210">
        <v>131200</v>
      </c>
      <c r="L4" s="210">
        <v>153000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212200</v>
      </c>
      <c r="D5" s="209">
        <v>171800</v>
      </c>
      <c r="E5" s="210">
        <v>113800</v>
      </c>
      <c r="F5" s="210">
        <v>206000</v>
      </c>
      <c r="G5" s="210">
        <v>217000</v>
      </c>
      <c r="H5" s="210">
        <v>278400</v>
      </c>
      <c r="I5" s="210">
        <v>198400</v>
      </c>
      <c r="J5" s="210">
        <v>170000</v>
      </c>
      <c r="K5" s="210">
        <v>136400</v>
      </c>
      <c r="L5" s="210">
        <v>166600</v>
      </c>
      <c r="M5" s="210">
        <v>289200</v>
      </c>
      <c r="N5" s="210">
        <v>252600</v>
      </c>
      <c r="O5" s="209"/>
    </row>
    <row r="6" spans="1:15">
      <c r="A6" s="195" t="s">
        <v>479</v>
      </c>
      <c r="B6" s="195" t="s">
        <v>134</v>
      </c>
      <c r="C6" s="209">
        <v>26800</v>
      </c>
      <c r="D6" s="209">
        <v>31000</v>
      </c>
      <c r="E6" s="210">
        <v>10000</v>
      </c>
      <c r="F6" s="210">
        <v>26800</v>
      </c>
      <c r="G6" s="210">
        <v>22600</v>
      </c>
      <c r="H6" s="210">
        <v>49800</v>
      </c>
      <c r="I6" s="210">
        <v>40200</v>
      </c>
      <c r="J6" s="210">
        <v>42600</v>
      </c>
      <c r="K6" s="210">
        <v>39000</v>
      </c>
      <c r="L6" s="210">
        <v>40400</v>
      </c>
      <c r="M6" s="210">
        <v>40600</v>
      </c>
      <c r="N6" s="210">
        <v>35800</v>
      </c>
      <c r="O6" s="209"/>
    </row>
    <row r="7" spans="1:15">
      <c r="A7" s="291" t="s">
        <v>477</v>
      </c>
      <c r="B7" s="195" t="s">
        <v>135</v>
      </c>
      <c r="C7" s="209">
        <v>130800</v>
      </c>
      <c r="D7" s="209">
        <v>130800</v>
      </c>
      <c r="E7" s="210">
        <v>126200</v>
      </c>
      <c r="F7" s="210">
        <v>134600</v>
      </c>
      <c r="G7" s="210">
        <v>138600</v>
      </c>
      <c r="H7" s="210">
        <v>178000</v>
      </c>
      <c r="I7" s="210">
        <v>183000</v>
      </c>
      <c r="J7" s="210">
        <v>162600</v>
      </c>
      <c r="K7" s="210">
        <v>140800</v>
      </c>
      <c r="L7" s="210">
        <v>146400</v>
      </c>
      <c r="M7" s="210">
        <v>151600</v>
      </c>
      <c r="N7" s="210">
        <v>148200</v>
      </c>
      <c r="O7" s="209"/>
    </row>
    <row r="8" spans="1:15">
      <c r="A8" s="292" t="s">
        <v>482</v>
      </c>
      <c r="B8" s="192" t="s">
        <v>212</v>
      </c>
      <c r="C8" s="209">
        <f t="shared" ref="C8:H8" si="0">SUM(C4:C7)</f>
        <v>369800</v>
      </c>
      <c r="D8" s="209">
        <f t="shared" si="0"/>
        <v>333600</v>
      </c>
      <c r="E8" s="209">
        <f t="shared" si="0"/>
        <v>250000</v>
      </c>
      <c r="F8" s="209">
        <f t="shared" si="0"/>
        <v>367400</v>
      </c>
      <c r="G8" s="209">
        <f t="shared" si="0"/>
        <v>378200</v>
      </c>
      <c r="H8" s="209">
        <f t="shared" si="0"/>
        <v>506200</v>
      </c>
      <c r="I8" s="209">
        <f t="shared" ref="I8:N8" si="1">SUM(I4:I7)</f>
        <v>597800</v>
      </c>
      <c r="J8" s="209">
        <f t="shared" si="1"/>
        <v>541000</v>
      </c>
      <c r="K8" s="209">
        <f t="shared" si="1"/>
        <v>447400</v>
      </c>
      <c r="L8" s="209">
        <f t="shared" si="1"/>
        <v>506400</v>
      </c>
      <c r="M8" s="209">
        <f t="shared" si="1"/>
        <v>481400</v>
      </c>
      <c r="N8" s="209">
        <f t="shared" si="1"/>
        <v>436600</v>
      </c>
      <c r="O8" s="209">
        <f>SUM(C8:N8)</f>
        <v>5215800</v>
      </c>
    </row>
    <row r="9" spans="1:15">
      <c r="A9" s="201"/>
      <c r="B9" s="195" t="s">
        <v>474</v>
      </c>
      <c r="C9" s="209">
        <v>-22200</v>
      </c>
      <c r="D9" s="209">
        <v>-7400</v>
      </c>
      <c r="E9" s="209">
        <v>-49600</v>
      </c>
      <c r="F9" s="209">
        <v>-26800</v>
      </c>
      <c r="G9" s="209">
        <v>-31400</v>
      </c>
      <c r="H9" s="209">
        <v>-400</v>
      </c>
      <c r="I9" s="209">
        <v>60000</v>
      </c>
      <c r="J9" s="210">
        <v>-24000</v>
      </c>
      <c r="K9" s="212">
        <v>-50400</v>
      </c>
      <c r="L9" s="210">
        <v>-13400</v>
      </c>
      <c r="M9" s="210">
        <v>7000</v>
      </c>
      <c r="N9" s="210">
        <v>37800</v>
      </c>
      <c r="O9" s="209"/>
    </row>
    <row r="10" spans="1:15">
      <c r="A10" s="202"/>
      <c r="B10" s="195" t="s">
        <v>136</v>
      </c>
      <c r="C10" s="209">
        <v>1227648</v>
      </c>
      <c r="D10" s="209">
        <v>1108334</v>
      </c>
      <c r="E10" s="210">
        <v>882020</v>
      </c>
      <c r="F10" s="210">
        <v>1231288</v>
      </c>
      <c r="G10" s="210">
        <v>1181450</v>
      </c>
      <c r="H10" s="210">
        <v>1479183</v>
      </c>
      <c r="I10" s="210">
        <v>2155103</v>
      </c>
      <c r="J10" s="210">
        <v>1943500</v>
      </c>
      <c r="K10" s="210">
        <v>1677709</v>
      </c>
      <c r="L10" s="210">
        <v>1882278</v>
      </c>
      <c r="M10" s="210">
        <v>1407403</v>
      </c>
      <c r="N10" s="210">
        <v>1285491</v>
      </c>
      <c r="O10" s="209">
        <f>SUM(C10:N10)</f>
        <v>17461407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12521.6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09">
        <f>SUM(C11:N11)</f>
        <v>12521.6</v>
      </c>
    </row>
    <row r="12" spans="1:15">
      <c r="A12" s="196" t="s">
        <v>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248800</v>
      </c>
      <c r="J12" s="214">
        <v>200400</v>
      </c>
      <c r="K12" s="214">
        <v>160000</v>
      </c>
      <c r="L12" s="214">
        <v>207200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340800</v>
      </c>
      <c r="D13" s="213">
        <v>276000</v>
      </c>
      <c r="E13" s="214">
        <v>175200</v>
      </c>
      <c r="F13" s="214">
        <v>343200</v>
      </c>
      <c r="G13" s="214">
        <v>349600</v>
      </c>
      <c r="H13" s="214">
        <v>422400</v>
      </c>
      <c r="I13" s="214">
        <v>322000</v>
      </c>
      <c r="J13" s="214">
        <v>238000</v>
      </c>
      <c r="K13" s="214">
        <v>187600</v>
      </c>
      <c r="L13" s="214">
        <v>264000</v>
      </c>
      <c r="M13" s="214">
        <v>453200</v>
      </c>
      <c r="N13" s="214">
        <v>400800</v>
      </c>
      <c r="O13" s="213"/>
    </row>
    <row r="14" spans="1:15">
      <c r="A14" s="197" t="s">
        <v>480</v>
      </c>
      <c r="B14" s="197" t="s">
        <v>134</v>
      </c>
      <c r="C14" s="213">
        <v>46400</v>
      </c>
      <c r="D14" s="213">
        <v>54000</v>
      </c>
      <c r="E14" s="214">
        <v>14000</v>
      </c>
      <c r="F14" s="214">
        <v>48000</v>
      </c>
      <c r="G14" s="214">
        <v>40800</v>
      </c>
      <c r="H14" s="214">
        <v>85600</v>
      </c>
      <c r="I14" s="214">
        <v>63200</v>
      </c>
      <c r="J14" s="214">
        <v>63200</v>
      </c>
      <c r="K14" s="214">
        <v>54400</v>
      </c>
      <c r="L14" s="214">
        <v>60000</v>
      </c>
      <c r="M14" s="214">
        <v>62800</v>
      </c>
      <c r="N14" s="214">
        <v>58800</v>
      </c>
      <c r="O14" s="213"/>
    </row>
    <row r="15" spans="1:15">
      <c r="A15" s="204"/>
      <c r="B15" s="197" t="s">
        <v>135</v>
      </c>
      <c r="C15" s="213">
        <v>231200</v>
      </c>
      <c r="D15" s="213">
        <v>226800</v>
      </c>
      <c r="E15" s="214">
        <v>210400</v>
      </c>
      <c r="F15" s="214">
        <v>243600</v>
      </c>
      <c r="G15" s="214">
        <v>245600</v>
      </c>
      <c r="H15" s="214">
        <v>325600</v>
      </c>
      <c r="I15" s="214">
        <v>352000</v>
      </c>
      <c r="J15" s="214">
        <v>260800</v>
      </c>
      <c r="K15" s="214">
        <v>225600</v>
      </c>
      <c r="L15" s="214">
        <v>261200</v>
      </c>
      <c r="M15" s="214">
        <v>279600</v>
      </c>
      <c r="N15" s="214">
        <v>264800</v>
      </c>
      <c r="O15" s="213"/>
    </row>
    <row r="16" spans="1:15">
      <c r="A16" s="204"/>
      <c r="B16" s="196" t="s">
        <v>212</v>
      </c>
      <c r="C16" s="213">
        <f>SUM(C12:C15)</f>
        <v>618400</v>
      </c>
      <c r="D16" s="213">
        <f t="shared" ref="D16:N16" si="2">SUM(D12:D15)</f>
        <v>556800</v>
      </c>
      <c r="E16" s="213">
        <f t="shared" si="2"/>
        <v>399600</v>
      </c>
      <c r="F16" s="213">
        <f t="shared" si="2"/>
        <v>634800</v>
      </c>
      <c r="G16" s="213">
        <f t="shared" si="2"/>
        <v>636000</v>
      </c>
      <c r="H16" s="213">
        <f t="shared" si="2"/>
        <v>833600</v>
      </c>
      <c r="I16" s="213">
        <f t="shared" si="2"/>
        <v>986000</v>
      </c>
      <c r="J16" s="213">
        <f t="shared" si="2"/>
        <v>762400</v>
      </c>
      <c r="K16" s="213">
        <f t="shared" si="2"/>
        <v>627600</v>
      </c>
      <c r="L16" s="213">
        <f t="shared" si="2"/>
        <v>792400</v>
      </c>
      <c r="M16" s="213">
        <f t="shared" si="2"/>
        <v>795600</v>
      </c>
      <c r="N16" s="213">
        <f t="shared" si="2"/>
        <v>724400</v>
      </c>
      <c r="O16" s="213">
        <f>SUM(C16:N16)</f>
        <v>8367600</v>
      </c>
    </row>
    <row r="17" spans="1:15">
      <c r="A17" s="204"/>
      <c r="B17" s="197" t="s">
        <v>474</v>
      </c>
      <c r="C17" s="213">
        <v>1600</v>
      </c>
      <c r="D17" s="213">
        <v>25600</v>
      </c>
      <c r="E17" s="213">
        <v>-62400</v>
      </c>
      <c r="F17" s="213">
        <v>-3600</v>
      </c>
      <c r="G17" s="213">
        <v>-19200</v>
      </c>
      <c r="H17" s="213">
        <v>22800</v>
      </c>
      <c r="I17" s="213">
        <v>135200</v>
      </c>
      <c r="J17" s="214">
        <v>-37200</v>
      </c>
      <c r="K17" s="215">
        <v>-79600</v>
      </c>
      <c r="L17" s="214">
        <v>-44800</v>
      </c>
      <c r="M17" s="214">
        <v>88000</v>
      </c>
      <c r="N17" s="214">
        <v>118800</v>
      </c>
      <c r="O17" s="213"/>
    </row>
    <row r="18" spans="1:15">
      <c r="A18" s="204"/>
      <c r="B18" s="197" t="s">
        <v>136</v>
      </c>
      <c r="C18" s="213">
        <v>1938831</v>
      </c>
      <c r="D18" s="213">
        <v>1741879</v>
      </c>
      <c r="E18" s="214">
        <v>1304492</v>
      </c>
      <c r="F18" s="214">
        <v>1977540</v>
      </c>
      <c r="G18" s="214">
        <v>1847022</v>
      </c>
      <c r="H18" s="214">
        <v>2277134</v>
      </c>
      <c r="I18" s="214">
        <v>3336946</v>
      </c>
      <c r="J18" s="214">
        <v>2596691</v>
      </c>
      <c r="K18" s="215">
        <v>2242842</v>
      </c>
      <c r="L18" s="214">
        <v>2852340</v>
      </c>
      <c r="M18" s="214">
        <v>2200776</v>
      </c>
      <c r="N18" s="214">
        <v>2013428</v>
      </c>
      <c r="O18" s="213">
        <f>SUM(C18:N18)</f>
        <v>26329921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54558</v>
      </c>
      <c r="J19" s="214">
        <v>0</v>
      </c>
      <c r="K19" s="215">
        <v>0</v>
      </c>
      <c r="L19" s="214">
        <v>0</v>
      </c>
      <c r="M19" s="214">
        <v>0</v>
      </c>
      <c r="N19" s="214">
        <v>0</v>
      </c>
      <c r="O19" s="213">
        <f>SUM(C19:N19)</f>
        <v>54558</v>
      </c>
    </row>
    <row r="20" spans="1:15">
      <c r="A20" s="192" t="s">
        <v>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189600</v>
      </c>
      <c r="J20" s="210">
        <v>166800</v>
      </c>
      <c r="K20" s="210">
        <v>139200</v>
      </c>
      <c r="L20" s="210">
        <v>156600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274400</v>
      </c>
      <c r="D21" s="209">
        <v>231400</v>
      </c>
      <c r="E21" s="210">
        <v>153800</v>
      </c>
      <c r="F21" s="210">
        <v>261800</v>
      </c>
      <c r="G21" s="210">
        <v>270200</v>
      </c>
      <c r="H21" s="210">
        <v>305600</v>
      </c>
      <c r="I21" s="210">
        <v>226400</v>
      </c>
      <c r="J21" s="210">
        <v>192600</v>
      </c>
      <c r="K21" s="210">
        <v>161000</v>
      </c>
      <c r="L21" s="210">
        <v>187800</v>
      </c>
      <c r="M21" s="210">
        <v>322000</v>
      </c>
      <c r="N21" s="210">
        <v>290200</v>
      </c>
      <c r="O21" s="209"/>
    </row>
    <row r="22" spans="1:15">
      <c r="A22" s="195" t="s">
        <v>481</v>
      </c>
      <c r="B22" s="195" t="s">
        <v>134</v>
      </c>
      <c r="C22" s="209">
        <v>37000</v>
      </c>
      <c r="D22" s="209">
        <v>43600</v>
      </c>
      <c r="E22" s="210">
        <v>14200</v>
      </c>
      <c r="F22" s="210">
        <v>36400</v>
      </c>
      <c r="G22" s="210">
        <v>29600</v>
      </c>
      <c r="H22" s="210">
        <v>58600</v>
      </c>
      <c r="I22" s="210">
        <v>44000</v>
      </c>
      <c r="J22" s="210">
        <v>43800</v>
      </c>
      <c r="K22" s="210">
        <v>47800</v>
      </c>
      <c r="L22" s="210">
        <v>43800</v>
      </c>
      <c r="M22" s="210">
        <v>43600</v>
      </c>
      <c r="N22" s="210">
        <v>41600</v>
      </c>
      <c r="O22" s="209"/>
    </row>
    <row r="23" spans="1:15">
      <c r="A23" s="291" t="s">
        <v>478</v>
      </c>
      <c r="B23" s="195" t="s">
        <v>135</v>
      </c>
      <c r="C23" s="209">
        <v>196000</v>
      </c>
      <c r="D23" s="209">
        <v>195400</v>
      </c>
      <c r="E23" s="210">
        <v>190200</v>
      </c>
      <c r="F23" s="210">
        <v>198000</v>
      </c>
      <c r="G23" s="210">
        <v>205600</v>
      </c>
      <c r="H23" s="210">
        <v>260000</v>
      </c>
      <c r="I23" s="210">
        <v>269800</v>
      </c>
      <c r="J23" s="210">
        <v>220800</v>
      </c>
      <c r="K23" s="210">
        <v>207800</v>
      </c>
      <c r="L23" s="210">
        <v>215400</v>
      </c>
      <c r="M23" s="210">
        <v>221800</v>
      </c>
      <c r="N23" s="210">
        <v>217400</v>
      </c>
      <c r="O23" s="209"/>
    </row>
    <row r="24" spans="1:15">
      <c r="A24" s="292" t="s">
        <v>483</v>
      </c>
      <c r="B24" s="192" t="s">
        <v>212</v>
      </c>
      <c r="C24" s="209">
        <f>SUM(C20:C23)</f>
        <v>507400</v>
      </c>
      <c r="D24" s="209">
        <f t="shared" ref="D24:N24" si="3">SUM(D20:D23)</f>
        <v>470400</v>
      </c>
      <c r="E24" s="209">
        <f t="shared" si="3"/>
        <v>358200</v>
      </c>
      <c r="F24" s="209">
        <f t="shared" si="3"/>
        <v>496200</v>
      </c>
      <c r="G24" s="209">
        <f t="shared" si="3"/>
        <v>505400</v>
      </c>
      <c r="H24" s="209">
        <f t="shared" si="3"/>
        <v>624200</v>
      </c>
      <c r="I24" s="209">
        <f t="shared" si="3"/>
        <v>729800</v>
      </c>
      <c r="J24" s="209">
        <f t="shared" si="3"/>
        <v>624000</v>
      </c>
      <c r="K24" s="209">
        <f t="shared" si="3"/>
        <v>555800</v>
      </c>
      <c r="L24" s="209">
        <f t="shared" si="3"/>
        <v>603600</v>
      </c>
      <c r="M24" s="209">
        <f t="shared" si="3"/>
        <v>587400</v>
      </c>
      <c r="N24" s="209">
        <f t="shared" si="3"/>
        <v>549200</v>
      </c>
      <c r="O24" s="209">
        <f>SUM(C24:N24)</f>
        <v>6611600</v>
      </c>
    </row>
    <row r="25" spans="1:15">
      <c r="A25" s="201"/>
      <c r="B25" s="195" t="s">
        <v>474</v>
      </c>
      <c r="C25" s="209">
        <v>24800</v>
      </c>
      <c r="D25" s="209">
        <v>19200</v>
      </c>
      <c r="E25" s="209">
        <v>-24000</v>
      </c>
      <c r="F25" s="209">
        <v>1200</v>
      </c>
      <c r="G25" s="209">
        <v>12400</v>
      </c>
      <c r="H25" s="209">
        <v>57800</v>
      </c>
      <c r="I25" s="209">
        <v>136400</v>
      </c>
      <c r="J25" s="210">
        <v>40000</v>
      </c>
      <c r="K25" s="210">
        <v>11800</v>
      </c>
      <c r="L25" s="210">
        <v>-48400</v>
      </c>
      <c r="M25" s="210">
        <v>14800</v>
      </c>
      <c r="N25" s="210">
        <v>42800</v>
      </c>
      <c r="O25" s="209"/>
    </row>
    <row r="26" spans="1:15">
      <c r="A26" s="202"/>
      <c r="B26" s="195" t="s">
        <v>136</v>
      </c>
      <c r="C26" s="209">
        <v>1524851</v>
      </c>
      <c r="D26" s="209">
        <v>1401704</v>
      </c>
      <c r="E26" s="210">
        <v>1077828</v>
      </c>
      <c r="F26" s="210">
        <v>1486701</v>
      </c>
      <c r="G26" s="210">
        <v>1401482</v>
      </c>
      <c r="H26" s="210">
        <v>1673264</v>
      </c>
      <c r="I26" s="210">
        <v>2552718</v>
      </c>
      <c r="J26" s="210">
        <v>2079194</v>
      </c>
      <c r="K26" s="210">
        <v>1862993</v>
      </c>
      <c r="L26" s="210">
        <v>2070403</v>
      </c>
      <c r="M26" s="210">
        <v>1589960</v>
      </c>
      <c r="N26" s="210">
        <v>1467662</v>
      </c>
      <c r="O26" s="209">
        <f>SUM(C26:N26)</f>
        <v>20188760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169712</v>
      </c>
      <c r="J27" s="210">
        <v>25938</v>
      </c>
      <c r="K27" s="210">
        <v>0</v>
      </c>
      <c r="L27" s="210">
        <v>0</v>
      </c>
      <c r="M27" s="210">
        <v>0</v>
      </c>
      <c r="N27" s="210">
        <v>0</v>
      </c>
      <c r="O27" s="209">
        <f>SUM(C27:N27)</f>
        <v>195650</v>
      </c>
    </row>
    <row r="28" spans="1:15">
      <c r="A28" s="366" t="s">
        <v>389</v>
      </c>
      <c r="B28" s="198" t="s">
        <v>206</v>
      </c>
      <c r="C28" s="216">
        <f>C8+C16+C24</f>
        <v>1495600</v>
      </c>
      <c r="D28" s="216">
        <f t="shared" ref="D28:N28" si="4">D8+D16+D24</f>
        <v>1360800</v>
      </c>
      <c r="E28" s="216">
        <f t="shared" si="4"/>
        <v>1007800</v>
      </c>
      <c r="F28" s="216">
        <f t="shared" si="4"/>
        <v>1498400</v>
      </c>
      <c r="G28" s="216">
        <f t="shared" si="4"/>
        <v>1519600</v>
      </c>
      <c r="H28" s="216">
        <f t="shared" si="4"/>
        <v>1964000</v>
      </c>
      <c r="I28" s="216">
        <f t="shared" si="4"/>
        <v>2313600</v>
      </c>
      <c r="J28" s="216">
        <f t="shared" si="4"/>
        <v>1927400</v>
      </c>
      <c r="K28" s="216">
        <f t="shared" si="4"/>
        <v>1630800</v>
      </c>
      <c r="L28" s="216">
        <f t="shared" si="4"/>
        <v>1902400</v>
      </c>
      <c r="M28" s="216">
        <f t="shared" si="4"/>
        <v>1864400</v>
      </c>
      <c r="N28" s="216">
        <f t="shared" si="4"/>
        <v>1710200</v>
      </c>
      <c r="O28" s="229">
        <f>SUM(C28:N28)</f>
        <v>20195000</v>
      </c>
    </row>
    <row r="29" spans="1:15">
      <c r="A29" s="367"/>
      <c r="B29" s="198" t="s">
        <v>207</v>
      </c>
      <c r="C29" s="216">
        <f>C10+C18+C26</f>
        <v>4691330</v>
      </c>
      <c r="D29" s="216">
        <f t="shared" ref="D29:N29" si="5">D10+D18+D26</f>
        <v>4251917</v>
      </c>
      <c r="E29" s="216">
        <f t="shared" si="5"/>
        <v>3264340</v>
      </c>
      <c r="F29" s="216">
        <f t="shared" si="5"/>
        <v>4695529</v>
      </c>
      <c r="G29" s="216">
        <f t="shared" si="5"/>
        <v>4429954</v>
      </c>
      <c r="H29" s="216">
        <f t="shared" si="5"/>
        <v>5429581</v>
      </c>
      <c r="I29" s="216">
        <f t="shared" si="5"/>
        <v>8044767</v>
      </c>
      <c r="J29" s="216">
        <f t="shared" si="5"/>
        <v>6619385</v>
      </c>
      <c r="K29" s="216">
        <f t="shared" si="5"/>
        <v>5783544</v>
      </c>
      <c r="L29" s="216">
        <f t="shared" si="5"/>
        <v>6805021</v>
      </c>
      <c r="M29" s="216">
        <f t="shared" si="5"/>
        <v>5198139</v>
      </c>
      <c r="N29" s="216">
        <f t="shared" si="5"/>
        <v>4766581</v>
      </c>
      <c r="O29" s="229">
        <f>SUM(C29:N29)</f>
        <v>63980088</v>
      </c>
    </row>
    <row r="30" spans="1:15">
      <c r="A30" s="377" t="s">
        <v>403</v>
      </c>
      <c r="B30" s="378"/>
      <c r="C30" s="217" t="s">
        <v>484</v>
      </c>
      <c r="D30" s="240" t="s">
        <v>485</v>
      </c>
      <c r="E30" s="287" t="s">
        <v>486</v>
      </c>
      <c r="F30" s="288" t="s">
        <v>487</v>
      </c>
      <c r="G30" s="287" t="s">
        <v>488</v>
      </c>
      <c r="H30" s="287" t="s">
        <v>489</v>
      </c>
      <c r="I30" s="287" t="s">
        <v>490</v>
      </c>
      <c r="J30" s="241" t="s">
        <v>491</v>
      </c>
      <c r="K30" s="241" t="s">
        <v>492</v>
      </c>
      <c r="L30" s="241" t="s">
        <v>493</v>
      </c>
      <c r="M30" s="241" t="s">
        <v>495</v>
      </c>
      <c r="N30" s="241" t="s">
        <v>497</v>
      </c>
      <c r="O30" s="208"/>
    </row>
    <row r="31" spans="1:15">
      <c r="A31" s="196" t="s">
        <v>4</v>
      </c>
      <c r="B31" s="197" t="s">
        <v>138</v>
      </c>
      <c r="C31" s="213">
        <v>6983</v>
      </c>
      <c r="D31" s="213">
        <v>6420</v>
      </c>
      <c r="E31" s="213">
        <v>5050</v>
      </c>
      <c r="F31" s="213">
        <v>6926</v>
      </c>
      <c r="G31" s="214">
        <v>7383</v>
      </c>
      <c r="H31" s="214">
        <v>7282</v>
      </c>
      <c r="I31" s="214">
        <v>7769</v>
      </c>
      <c r="J31" s="214">
        <v>8419</v>
      </c>
      <c r="K31" s="214">
        <v>6456</v>
      </c>
      <c r="L31" s="214">
        <v>7284</v>
      </c>
      <c r="M31" s="214">
        <v>8618</v>
      </c>
      <c r="N31" s="214">
        <v>9147</v>
      </c>
      <c r="O31" s="213">
        <f t="shared" ref="O31:O48" si="6">SUM(C31:N31)</f>
        <v>87737</v>
      </c>
    </row>
    <row r="32" spans="1:15">
      <c r="A32" s="199" t="s">
        <v>149</v>
      </c>
      <c r="B32" s="197" t="s">
        <v>139</v>
      </c>
      <c r="C32" s="213">
        <v>90130</v>
      </c>
      <c r="D32" s="213">
        <v>83007</v>
      </c>
      <c r="E32" s="213">
        <v>65677</v>
      </c>
      <c r="F32" s="213">
        <v>89408</v>
      </c>
      <c r="G32" s="214">
        <v>95190</v>
      </c>
      <c r="H32" s="214">
        <v>93912</v>
      </c>
      <c r="I32" s="214">
        <v>100073</v>
      </c>
      <c r="J32" s="214">
        <v>108296</v>
      </c>
      <c r="K32" s="214">
        <v>83463</v>
      </c>
      <c r="L32" s="214">
        <v>93937</v>
      </c>
      <c r="M32" s="214">
        <v>110812</v>
      </c>
      <c r="N32" s="214">
        <v>117504</v>
      </c>
      <c r="O32" s="213">
        <f t="shared" si="6"/>
        <v>1131409</v>
      </c>
    </row>
    <row r="33" spans="1:15">
      <c r="A33" s="192" t="s">
        <v>5</v>
      </c>
      <c r="B33" s="195" t="s">
        <v>138</v>
      </c>
      <c r="C33" s="209">
        <v>23579</v>
      </c>
      <c r="D33" s="209">
        <v>16814</v>
      </c>
      <c r="E33" s="209">
        <v>13161</v>
      </c>
      <c r="F33" s="209">
        <v>17116</v>
      </c>
      <c r="G33" s="210">
        <v>16098</v>
      </c>
      <c r="H33" s="210">
        <v>18465</v>
      </c>
      <c r="I33" s="210">
        <v>21262</v>
      </c>
      <c r="J33" s="210">
        <v>17457</v>
      </c>
      <c r="K33" s="210">
        <v>14189</v>
      </c>
      <c r="L33" s="210">
        <v>18507</v>
      </c>
      <c r="M33" s="210">
        <v>23337</v>
      </c>
      <c r="N33" s="210">
        <v>22349</v>
      </c>
      <c r="O33" s="209">
        <f t="shared" si="6"/>
        <v>222334</v>
      </c>
    </row>
    <row r="34" spans="1:15">
      <c r="A34" s="200" t="s">
        <v>150</v>
      </c>
      <c r="B34" s="195" t="s">
        <v>139</v>
      </c>
      <c r="C34" s="209">
        <v>303461</v>
      </c>
      <c r="D34" s="209">
        <v>217883</v>
      </c>
      <c r="E34" s="209">
        <v>171673</v>
      </c>
      <c r="F34" s="209">
        <v>221703</v>
      </c>
      <c r="G34" s="210">
        <v>208826</v>
      </c>
      <c r="H34" s="210">
        <v>238769</v>
      </c>
      <c r="I34" s="210">
        <v>274150</v>
      </c>
      <c r="J34" s="210">
        <v>226018</v>
      </c>
      <c r="K34" s="210">
        <v>184677</v>
      </c>
      <c r="L34" s="210">
        <v>239300</v>
      </c>
      <c r="M34" s="210">
        <v>300400</v>
      </c>
      <c r="N34" s="210">
        <v>287901</v>
      </c>
      <c r="O34" s="209">
        <f t="shared" si="6"/>
        <v>2874761</v>
      </c>
    </row>
    <row r="35" spans="1:15">
      <c r="A35" s="196" t="s">
        <v>6</v>
      </c>
      <c r="B35" s="197" t="s">
        <v>138</v>
      </c>
      <c r="C35" s="213">
        <v>7184</v>
      </c>
      <c r="D35" s="213">
        <v>6523</v>
      </c>
      <c r="E35" s="213">
        <v>3982</v>
      </c>
      <c r="F35" s="213">
        <v>6168</v>
      </c>
      <c r="G35" s="214">
        <v>7153</v>
      </c>
      <c r="H35" s="214">
        <v>7734</v>
      </c>
      <c r="I35" s="214">
        <v>8064</v>
      </c>
      <c r="J35" s="214">
        <v>6061</v>
      </c>
      <c r="K35" s="214">
        <v>4593</v>
      </c>
      <c r="L35" s="214">
        <v>6205</v>
      </c>
      <c r="M35" s="214">
        <v>10033</v>
      </c>
      <c r="N35" s="214">
        <v>10221</v>
      </c>
      <c r="O35" s="213">
        <f t="shared" si="6"/>
        <v>83921</v>
      </c>
    </row>
    <row r="36" spans="1:15">
      <c r="A36" s="199" t="s">
        <v>151</v>
      </c>
      <c r="B36" s="197" t="s">
        <v>139</v>
      </c>
      <c r="C36" s="213">
        <v>92673</v>
      </c>
      <c r="D36" s="213">
        <v>84310</v>
      </c>
      <c r="E36" s="213">
        <v>52166</v>
      </c>
      <c r="F36" s="213">
        <v>79819</v>
      </c>
      <c r="G36" s="214">
        <v>92281</v>
      </c>
      <c r="H36" s="214">
        <v>99630</v>
      </c>
      <c r="I36" s="214">
        <v>103805</v>
      </c>
      <c r="J36" s="214">
        <v>78467</v>
      </c>
      <c r="K36" s="214">
        <v>59897</v>
      </c>
      <c r="L36" s="214">
        <v>80289</v>
      </c>
      <c r="M36" s="214">
        <v>128713</v>
      </c>
      <c r="N36" s="214">
        <v>131091</v>
      </c>
      <c r="O36" s="213">
        <f t="shared" si="6"/>
        <v>1083141</v>
      </c>
    </row>
    <row r="37" spans="1:15">
      <c r="A37" s="192" t="s">
        <v>7</v>
      </c>
      <c r="B37" s="195" t="s">
        <v>138</v>
      </c>
      <c r="C37" s="209">
        <v>4039</v>
      </c>
      <c r="D37" s="209">
        <v>2855</v>
      </c>
      <c r="E37" s="209">
        <v>1707</v>
      </c>
      <c r="F37" s="209">
        <v>2656</v>
      </c>
      <c r="G37" s="210">
        <v>2631</v>
      </c>
      <c r="H37" s="210">
        <v>3073</v>
      </c>
      <c r="I37" s="210">
        <v>2890</v>
      </c>
      <c r="J37" s="210">
        <v>2450</v>
      </c>
      <c r="K37" s="210">
        <v>1909</v>
      </c>
      <c r="L37" s="210">
        <v>2627</v>
      </c>
      <c r="M37" s="210">
        <v>3172</v>
      </c>
      <c r="N37" s="210">
        <v>3205</v>
      </c>
      <c r="O37" s="209">
        <f t="shared" si="6"/>
        <v>33214</v>
      </c>
    </row>
    <row r="38" spans="1:15">
      <c r="A38" s="195" t="s">
        <v>152</v>
      </c>
      <c r="B38" s="195" t="s">
        <v>139</v>
      </c>
      <c r="C38" s="209">
        <v>51942</v>
      </c>
      <c r="D38" s="209">
        <v>36964</v>
      </c>
      <c r="E38" s="209">
        <v>22442</v>
      </c>
      <c r="F38" s="209">
        <v>34447</v>
      </c>
      <c r="G38" s="210">
        <v>34131</v>
      </c>
      <c r="H38" s="210">
        <v>39723</v>
      </c>
      <c r="I38" s="210">
        <v>37407</v>
      </c>
      <c r="J38" s="210">
        <v>31841</v>
      </c>
      <c r="K38" s="210">
        <v>24997</v>
      </c>
      <c r="L38" s="210">
        <v>34080</v>
      </c>
      <c r="M38" s="210">
        <v>40975</v>
      </c>
      <c r="N38" s="210">
        <v>41393</v>
      </c>
      <c r="O38" s="209">
        <f t="shared" si="6"/>
        <v>430342</v>
      </c>
    </row>
    <row r="39" spans="1:15">
      <c r="A39" s="196" t="s">
        <v>8</v>
      </c>
      <c r="B39" s="197" t="s">
        <v>138</v>
      </c>
      <c r="C39" s="213">
        <v>1609</v>
      </c>
      <c r="D39" s="213">
        <v>1719</v>
      </c>
      <c r="E39" s="213">
        <v>1805</v>
      </c>
      <c r="F39" s="213">
        <v>3020</v>
      </c>
      <c r="G39" s="214">
        <v>2624</v>
      </c>
      <c r="H39" s="214">
        <v>2344</v>
      </c>
      <c r="I39" s="214">
        <v>788</v>
      </c>
      <c r="J39" s="214">
        <v>812</v>
      </c>
      <c r="K39" s="214">
        <v>792</v>
      </c>
      <c r="L39" s="214">
        <v>687</v>
      </c>
      <c r="M39" s="214">
        <v>1103</v>
      </c>
      <c r="N39" s="214">
        <v>1333</v>
      </c>
      <c r="O39" s="213">
        <f t="shared" si="6"/>
        <v>18636</v>
      </c>
    </row>
    <row r="40" spans="1:15">
      <c r="A40" s="197" t="s">
        <v>153</v>
      </c>
      <c r="B40" s="197" t="s">
        <v>139</v>
      </c>
      <c r="C40" s="219">
        <v>20435</v>
      </c>
      <c r="D40" s="219">
        <v>21827</v>
      </c>
      <c r="E40" s="214">
        <v>22915</v>
      </c>
      <c r="F40" s="214">
        <v>38284</v>
      </c>
      <c r="G40" s="214">
        <v>33275</v>
      </c>
      <c r="H40" s="214">
        <v>29733</v>
      </c>
      <c r="I40" s="214">
        <v>10049</v>
      </c>
      <c r="J40" s="214">
        <v>10353</v>
      </c>
      <c r="K40" s="214">
        <v>10100</v>
      </c>
      <c r="L40" s="214">
        <v>8772</v>
      </c>
      <c r="M40" s="214">
        <v>14034</v>
      </c>
      <c r="N40" s="214">
        <v>16944</v>
      </c>
      <c r="O40" s="213">
        <f t="shared" si="6"/>
        <v>236721</v>
      </c>
    </row>
    <row r="41" spans="1:15">
      <c r="A41" s="192" t="s">
        <v>21</v>
      </c>
      <c r="B41" s="195" t="s">
        <v>138</v>
      </c>
      <c r="C41" s="218">
        <v>461</v>
      </c>
      <c r="D41" s="218">
        <v>471</v>
      </c>
      <c r="E41" s="210">
        <v>396</v>
      </c>
      <c r="F41" s="210">
        <v>371</v>
      </c>
      <c r="G41" s="210">
        <v>462</v>
      </c>
      <c r="H41" s="210">
        <v>567</v>
      </c>
      <c r="I41" s="210">
        <v>571</v>
      </c>
      <c r="J41" s="210">
        <v>661</v>
      </c>
      <c r="K41" s="210">
        <v>576</v>
      </c>
      <c r="L41" s="210">
        <v>248</v>
      </c>
      <c r="M41" s="210">
        <v>744</v>
      </c>
      <c r="N41" s="210">
        <v>498</v>
      </c>
      <c r="O41" s="209">
        <f t="shared" si="6"/>
        <v>6026</v>
      </c>
    </row>
    <row r="42" spans="1:15">
      <c r="A42" s="200" t="s">
        <v>154</v>
      </c>
      <c r="B42" s="195" t="s">
        <v>139</v>
      </c>
      <c r="C42" s="218">
        <v>5913</v>
      </c>
      <c r="D42" s="218">
        <v>6040</v>
      </c>
      <c r="E42" s="210">
        <v>5090</v>
      </c>
      <c r="F42" s="210">
        <v>4774</v>
      </c>
      <c r="G42" s="210">
        <v>5925</v>
      </c>
      <c r="H42" s="210">
        <v>7254</v>
      </c>
      <c r="I42" s="210">
        <v>7304</v>
      </c>
      <c r="J42" s="210">
        <v>8443</v>
      </c>
      <c r="K42" s="210">
        <v>7367</v>
      </c>
      <c r="L42" s="210">
        <v>3218</v>
      </c>
      <c r="M42" s="210">
        <v>9493</v>
      </c>
      <c r="N42" s="210">
        <v>6380</v>
      </c>
      <c r="O42" s="209">
        <f t="shared" si="6"/>
        <v>77201</v>
      </c>
    </row>
    <row r="43" spans="1:15">
      <c r="A43" s="196" t="s">
        <v>191</v>
      </c>
      <c r="B43" s="197" t="s">
        <v>138</v>
      </c>
      <c r="C43" s="213">
        <v>4120</v>
      </c>
      <c r="D43" s="213">
        <v>3474</v>
      </c>
      <c r="E43" s="213">
        <v>2929</v>
      </c>
      <c r="F43" s="213">
        <v>3666</v>
      </c>
      <c r="G43" s="214">
        <v>3908</v>
      </c>
      <c r="H43" s="214">
        <v>4812</v>
      </c>
      <c r="I43" s="214">
        <v>4763</v>
      </c>
      <c r="J43" s="214">
        <v>6380</v>
      </c>
      <c r="K43" s="214">
        <v>5617</v>
      </c>
      <c r="L43" s="214">
        <v>4783</v>
      </c>
      <c r="M43" s="214">
        <v>3925</v>
      </c>
      <c r="N43" s="214">
        <v>4274</v>
      </c>
      <c r="O43" s="213">
        <f t="shared" si="6"/>
        <v>52651</v>
      </c>
    </row>
    <row r="44" spans="1:15">
      <c r="A44" s="199" t="s">
        <v>155</v>
      </c>
      <c r="B44" s="197" t="s">
        <v>139</v>
      </c>
      <c r="C44" s="219">
        <v>53913</v>
      </c>
      <c r="D44" s="219">
        <v>45740</v>
      </c>
      <c r="E44" s="214">
        <v>38847</v>
      </c>
      <c r="F44" s="214">
        <v>48170</v>
      </c>
      <c r="G44" s="214">
        <v>51231</v>
      </c>
      <c r="H44" s="214">
        <v>62667</v>
      </c>
      <c r="I44" s="214">
        <v>62047</v>
      </c>
      <c r="J44" s="214">
        <v>82501</v>
      </c>
      <c r="K44" s="214">
        <v>72850</v>
      </c>
      <c r="L44" s="214">
        <v>62300</v>
      </c>
      <c r="M44" s="214">
        <v>51447</v>
      </c>
      <c r="N44" s="214">
        <v>55860</v>
      </c>
      <c r="O44" s="213">
        <f t="shared" si="6"/>
        <v>687573</v>
      </c>
    </row>
    <row r="45" spans="1:15">
      <c r="A45" s="192" t="s">
        <v>192</v>
      </c>
      <c r="B45" s="195" t="s">
        <v>138</v>
      </c>
      <c r="C45" s="209">
        <v>465</v>
      </c>
      <c r="D45" s="209">
        <v>569</v>
      </c>
      <c r="E45" s="209">
        <v>518</v>
      </c>
      <c r="F45" s="209">
        <v>593</v>
      </c>
      <c r="G45" s="210">
        <v>492</v>
      </c>
      <c r="H45" s="210">
        <v>637</v>
      </c>
      <c r="I45" s="210">
        <v>631</v>
      </c>
      <c r="J45" s="210">
        <v>788</v>
      </c>
      <c r="K45" s="210">
        <v>701</v>
      </c>
      <c r="L45" s="210">
        <v>658</v>
      </c>
      <c r="M45" s="210">
        <v>769</v>
      </c>
      <c r="N45" s="210">
        <v>746</v>
      </c>
      <c r="O45" s="209">
        <f t="shared" si="6"/>
        <v>7567</v>
      </c>
    </row>
    <row r="46" spans="1:15">
      <c r="A46" s="195" t="s">
        <v>156</v>
      </c>
      <c r="B46" s="195" t="s">
        <v>139</v>
      </c>
      <c r="C46" s="218">
        <v>5963</v>
      </c>
      <c r="D46" s="218">
        <v>7279</v>
      </c>
      <c r="E46" s="210">
        <v>6634</v>
      </c>
      <c r="F46" s="210">
        <v>7583</v>
      </c>
      <c r="G46" s="210">
        <v>6305</v>
      </c>
      <c r="H46" s="210">
        <v>8139</v>
      </c>
      <c r="I46" s="210">
        <v>8064</v>
      </c>
      <c r="J46" s="210">
        <v>10049</v>
      </c>
      <c r="K46" s="210">
        <v>8949</v>
      </c>
      <c r="L46" s="210">
        <v>8404</v>
      </c>
      <c r="M46" s="210">
        <v>9809</v>
      </c>
      <c r="N46" s="210">
        <v>9518</v>
      </c>
      <c r="O46" s="209">
        <f t="shared" si="6"/>
        <v>96696</v>
      </c>
    </row>
    <row r="47" spans="1:15">
      <c r="A47" s="366" t="s">
        <v>389</v>
      </c>
      <c r="B47" s="198" t="s">
        <v>208</v>
      </c>
      <c r="C47" s="220">
        <f>SUM(C31,C33,C35,C37,C39,C41,C43,C45)</f>
        <v>48440</v>
      </c>
      <c r="D47" s="220">
        <f t="shared" ref="D47:N47" si="7">SUM(D31,D33,D35,D37,D39,D41,D43,D45)</f>
        <v>38845</v>
      </c>
      <c r="E47" s="220">
        <f t="shared" si="7"/>
        <v>29548</v>
      </c>
      <c r="F47" s="220">
        <f t="shared" si="7"/>
        <v>40516</v>
      </c>
      <c r="G47" s="220">
        <f t="shared" si="7"/>
        <v>40751</v>
      </c>
      <c r="H47" s="220">
        <f t="shared" si="7"/>
        <v>44914</v>
      </c>
      <c r="I47" s="220">
        <f t="shared" si="7"/>
        <v>46738</v>
      </c>
      <c r="J47" s="220">
        <f t="shared" si="7"/>
        <v>43028</v>
      </c>
      <c r="K47" s="220">
        <f t="shared" si="7"/>
        <v>34833</v>
      </c>
      <c r="L47" s="220">
        <f t="shared" si="7"/>
        <v>40999</v>
      </c>
      <c r="M47" s="220">
        <f t="shared" si="7"/>
        <v>51701</v>
      </c>
      <c r="N47" s="220">
        <f t="shared" si="7"/>
        <v>51773</v>
      </c>
      <c r="O47" s="229">
        <f t="shared" si="6"/>
        <v>512086</v>
      </c>
    </row>
    <row r="48" spans="1:15">
      <c r="A48" s="367"/>
      <c r="B48" s="198" t="s">
        <v>209</v>
      </c>
      <c r="C48" s="220">
        <f>SUM(C32,C34,C36,C38,C40,C42,C44,C46)</f>
        <v>624430</v>
      </c>
      <c r="D48" s="220">
        <f t="shared" ref="D48:N48" si="8">SUM(D32,D34,D36,D38,D40,D42,D44,D46)</f>
        <v>503050</v>
      </c>
      <c r="E48" s="220">
        <f t="shared" si="8"/>
        <v>385444</v>
      </c>
      <c r="F48" s="220">
        <f t="shared" si="8"/>
        <v>524188</v>
      </c>
      <c r="G48" s="220">
        <f t="shared" si="8"/>
        <v>527164</v>
      </c>
      <c r="H48" s="220">
        <f t="shared" si="8"/>
        <v>579827</v>
      </c>
      <c r="I48" s="220">
        <f t="shared" si="8"/>
        <v>602899</v>
      </c>
      <c r="J48" s="220">
        <f t="shared" si="8"/>
        <v>555968</v>
      </c>
      <c r="K48" s="220">
        <f t="shared" si="8"/>
        <v>452300</v>
      </c>
      <c r="L48" s="220">
        <f t="shared" si="8"/>
        <v>530300</v>
      </c>
      <c r="M48" s="220">
        <f t="shared" si="8"/>
        <v>665683</v>
      </c>
      <c r="N48" s="220">
        <f t="shared" si="8"/>
        <v>666591</v>
      </c>
      <c r="O48" s="229">
        <f t="shared" si="6"/>
        <v>6617844</v>
      </c>
    </row>
    <row r="49" spans="1:15">
      <c r="A49" s="377" t="s">
        <v>404</v>
      </c>
      <c r="B49" s="37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68" t="s">
        <v>390</v>
      </c>
      <c r="B50" s="195" t="s">
        <v>140</v>
      </c>
      <c r="C50" s="222">
        <v>220.63</v>
      </c>
      <c r="D50" s="223">
        <v>59.2</v>
      </c>
      <c r="E50" s="223">
        <v>126.76</v>
      </c>
      <c r="F50" s="223">
        <v>76.91</v>
      </c>
      <c r="G50" s="222">
        <v>149.82</v>
      </c>
      <c r="H50" s="223">
        <v>187.11</v>
      </c>
      <c r="I50" s="223">
        <v>90</v>
      </c>
      <c r="J50" s="223">
        <v>176.17</v>
      </c>
      <c r="K50" s="223">
        <v>90</v>
      </c>
      <c r="L50" s="223">
        <v>109.06</v>
      </c>
      <c r="M50" s="223">
        <v>131.31</v>
      </c>
      <c r="N50" s="222">
        <v>85.17</v>
      </c>
      <c r="O50" s="225">
        <f t="shared" ref="O50:O55" si="9">SUM(C50:N50)</f>
        <v>1502.1399999999999</v>
      </c>
    </row>
    <row r="51" spans="1:15">
      <c r="A51" s="369"/>
      <c r="B51" s="195" t="s">
        <v>141</v>
      </c>
      <c r="C51" s="218">
        <v>5530</v>
      </c>
      <c r="D51" s="218">
        <v>1435</v>
      </c>
      <c r="E51" s="218">
        <v>3287</v>
      </c>
      <c r="F51" s="218">
        <v>2020</v>
      </c>
      <c r="G51" s="210">
        <v>4086</v>
      </c>
      <c r="H51" s="218">
        <v>5051</v>
      </c>
      <c r="I51" s="218">
        <v>2358</v>
      </c>
      <c r="J51" s="218">
        <v>4392</v>
      </c>
      <c r="K51" s="218">
        <v>2196</v>
      </c>
      <c r="L51" s="218">
        <v>2648</v>
      </c>
      <c r="M51" s="218">
        <v>3047</v>
      </c>
      <c r="N51" s="210">
        <v>1922</v>
      </c>
      <c r="O51" s="225">
        <f t="shared" si="9"/>
        <v>37972</v>
      </c>
    </row>
    <row r="52" spans="1:15">
      <c r="A52" s="370" t="s">
        <v>11</v>
      </c>
      <c r="B52" s="195" t="s">
        <v>140</v>
      </c>
      <c r="C52" s="222">
        <v>78.98</v>
      </c>
      <c r="D52" s="223"/>
      <c r="E52" s="223">
        <v>58.4</v>
      </c>
      <c r="F52" s="223">
        <v>66.400000000000006</v>
      </c>
      <c r="G52" s="222">
        <v>51.69</v>
      </c>
      <c r="H52" s="223">
        <v>63.93</v>
      </c>
      <c r="I52" s="223">
        <v>43.66</v>
      </c>
      <c r="J52" s="223">
        <v>93.56</v>
      </c>
      <c r="K52" s="223">
        <v>0</v>
      </c>
      <c r="L52" s="223">
        <v>52.53</v>
      </c>
      <c r="M52" s="223">
        <v>56.35</v>
      </c>
      <c r="N52" s="222">
        <v>57.59</v>
      </c>
      <c r="O52" s="225">
        <f t="shared" si="9"/>
        <v>623.09</v>
      </c>
    </row>
    <row r="53" spans="1:15">
      <c r="A53" s="369"/>
      <c r="B53" s="195" t="s">
        <v>141</v>
      </c>
      <c r="C53" s="218">
        <v>1681</v>
      </c>
      <c r="D53" s="218"/>
      <c r="E53" s="218">
        <v>1320</v>
      </c>
      <c r="F53" s="218">
        <v>1473</v>
      </c>
      <c r="G53" s="210">
        <v>1219</v>
      </c>
      <c r="H53" s="218">
        <v>1508</v>
      </c>
      <c r="I53" s="218">
        <v>1026</v>
      </c>
      <c r="J53" s="218">
        <v>1981</v>
      </c>
      <c r="K53" s="218">
        <v>0</v>
      </c>
      <c r="L53" s="218">
        <v>1082</v>
      </c>
      <c r="M53" s="218">
        <v>1149</v>
      </c>
      <c r="N53" s="210">
        <v>1048</v>
      </c>
      <c r="O53" s="225">
        <f t="shared" si="9"/>
        <v>13487</v>
      </c>
    </row>
    <row r="54" spans="1:15">
      <c r="A54" s="375" t="s">
        <v>389</v>
      </c>
      <c r="B54" s="198" t="s">
        <v>210</v>
      </c>
      <c r="C54" s="224">
        <f>C50+C52</f>
        <v>299.61</v>
      </c>
      <c r="D54" s="224">
        <f t="shared" ref="D54:N54" si="10">D50+D52</f>
        <v>59.2</v>
      </c>
      <c r="E54" s="224">
        <f t="shared" si="10"/>
        <v>185.16</v>
      </c>
      <c r="F54" s="224">
        <f t="shared" si="10"/>
        <v>143.31</v>
      </c>
      <c r="G54" s="224">
        <f t="shared" si="10"/>
        <v>201.51</v>
      </c>
      <c r="H54" s="224">
        <f t="shared" si="10"/>
        <v>251.04000000000002</v>
      </c>
      <c r="I54" s="224">
        <f t="shared" si="10"/>
        <v>133.66</v>
      </c>
      <c r="J54" s="224">
        <f t="shared" si="10"/>
        <v>269.73</v>
      </c>
      <c r="K54" s="224">
        <f t="shared" si="10"/>
        <v>90</v>
      </c>
      <c r="L54" s="224">
        <f t="shared" si="10"/>
        <v>161.59</v>
      </c>
      <c r="M54" s="224">
        <f t="shared" si="10"/>
        <v>187.66</v>
      </c>
      <c r="N54" s="224">
        <f t="shared" si="10"/>
        <v>142.76</v>
      </c>
      <c r="O54" s="234">
        <f t="shared" si="9"/>
        <v>2125.23</v>
      </c>
    </row>
    <row r="55" spans="1:15">
      <c r="A55" s="376"/>
      <c r="B55" s="198" t="s">
        <v>211</v>
      </c>
      <c r="C55" s="220">
        <f>C51+C53</f>
        <v>7211</v>
      </c>
      <c r="D55" s="220">
        <f t="shared" ref="D55:N55" si="11">D51+D53</f>
        <v>1435</v>
      </c>
      <c r="E55" s="220">
        <f t="shared" si="11"/>
        <v>4607</v>
      </c>
      <c r="F55" s="220">
        <f t="shared" si="11"/>
        <v>3493</v>
      </c>
      <c r="G55" s="220">
        <f t="shared" si="11"/>
        <v>5305</v>
      </c>
      <c r="H55" s="220">
        <f t="shared" si="11"/>
        <v>6559</v>
      </c>
      <c r="I55" s="220">
        <f t="shared" si="11"/>
        <v>3384</v>
      </c>
      <c r="J55" s="220">
        <f t="shared" si="11"/>
        <v>6373</v>
      </c>
      <c r="K55" s="220">
        <f t="shared" si="11"/>
        <v>2196</v>
      </c>
      <c r="L55" s="220">
        <f t="shared" si="11"/>
        <v>3730</v>
      </c>
      <c r="M55" s="220">
        <f t="shared" si="11"/>
        <v>4196</v>
      </c>
      <c r="N55" s="220">
        <f t="shared" si="11"/>
        <v>2970</v>
      </c>
      <c r="O55" s="229">
        <f t="shared" si="9"/>
        <v>51459</v>
      </c>
    </row>
    <row r="56" spans="1:15">
      <c r="A56" s="377" t="s">
        <v>405</v>
      </c>
      <c r="B56" s="37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71" t="s">
        <v>12</v>
      </c>
      <c r="B57" s="197" t="s">
        <v>138</v>
      </c>
      <c r="C57" s="219">
        <v>6926</v>
      </c>
      <c r="D57" s="219">
        <v>6591</v>
      </c>
      <c r="E57" s="214">
        <v>2605</v>
      </c>
      <c r="F57" s="214">
        <v>6725</v>
      </c>
      <c r="G57" s="214">
        <v>5607</v>
      </c>
      <c r="H57" s="214">
        <v>3924</v>
      </c>
      <c r="I57" s="214">
        <v>2721</v>
      </c>
      <c r="J57" s="214">
        <v>1063</v>
      </c>
      <c r="K57" s="214">
        <v>988</v>
      </c>
      <c r="L57" s="214">
        <v>2614</v>
      </c>
      <c r="M57" s="214">
        <v>3522</v>
      </c>
      <c r="N57" s="214">
        <v>4494</v>
      </c>
      <c r="O57" s="293">
        <f>SUM(C57:N57)</f>
        <v>47780</v>
      </c>
    </row>
    <row r="58" spans="1:15">
      <c r="A58" s="369"/>
      <c r="B58" s="197" t="s">
        <v>13</v>
      </c>
      <c r="C58" s="219">
        <v>139392</v>
      </c>
      <c r="D58" s="219">
        <v>119979</v>
      </c>
      <c r="E58" s="214">
        <v>44205</v>
      </c>
      <c r="F58" s="214">
        <v>112709</v>
      </c>
      <c r="G58" s="214">
        <v>94005</v>
      </c>
      <c r="H58" s="214">
        <v>62211</v>
      </c>
      <c r="I58" s="214">
        <v>40990</v>
      </c>
      <c r="J58" s="214">
        <v>16113</v>
      </c>
      <c r="K58" s="214">
        <v>14723</v>
      </c>
      <c r="L58" s="214">
        <v>37178</v>
      </c>
      <c r="M58" s="214">
        <v>49755</v>
      </c>
      <c r="N58" s="214">
        <v>61513</v>
      </c>
      <c r="O58" s="293">
        <f t="shared" ref="O58:O66" si="12">SUM(C58:N58)</f>
        <v>792773</v>
      </c>
    </row>
    <row r="59" spans="1:15">
      <c r="A59" s="370" t="s">
        <v>14</v>
      </c>
      <c r="B59" s="195" t="s">
        <v>138</v>
      </c>
      <c r="C59" s="218">
        <v>6245</v>
      </c>
      <c r="D59" s="218">
        <v>5590</v>
      </c>
      <c r="E59" s="210">
        <v>1840</v>
      </c>
      <c r="F59" s="210">
        <v>6238</v>
      </c>
      <c r="G59" s="210">
        <v>5163</v>
      </c>
      <c r="H59" s="210">
        <v>4263</v>
      </c>
      <c r="I59" s="210">
        <v>3089</v>
      </c>
      <c r="J59" s="210">
        <v>1310</v>
      </c>
      <c r="K59" s="210">
        <v>959</v>
      </c>
      <c r="L59" s="210">
        <v>2738</v>
      </c>
      <c r="M59" s="210">
        <v>3556</v>
      </c>
      <c r="N59" s="210">
        <v>4640</v>
      </c>
      <c r="O59" s="209">
        <f t="shared" si="12"/>
        <v>45631</v>
      </c>
    </row>
    <row r="60" spans="1:15">
      <c r="A60" s="369"/>
      <c r="B60" s="195" t="s">
        <v>13</v>
      </c>
      <c r="C60" s="218">
        <v>125707</v>
      </c>
      <c r="D60" s="218">
        <v>101788</v>
      </c>
      <c r="E60" s="210">
        <v>31283</v>
      </c>
      <c r="F60" s="210">
        <v>104562</v>
      </c>
      <c r="G60" s="210">
        <v>86577</v>
      </c>
      <c r="H60" s="210">
        <v>67568</v>
      </c>
      <c r="I60" s="210">
        <v>46534</v>
      </c>
      <c r="J60" s="210">
        <v>19811</v>
      </c>
      <c r="K60" s="210">
        <v>14297</v>
      </c>
      <c r="L60" s="210">
        <v>38932</v>
      </c>
      <c r="M60" s="210">
        <v>50233</v>
      </c>
      <c r="N60" s="210">
        <v>63505</v>
      </c>
      <c r="O60" s="209">
        <f t="shared" si="12"/>
        <v>750797</v>
      </c>
    </row>
    <row r="61" spans="1:15">
      <c r="A61" s="371" t="s">
        <v>393</v>
      </c>
      <c r="B61" s="197" t="s">
        <v>138</v>
      </c>
      <c r="C61" s="219">
        <v>7963</v>
      </c>
      <c r="D61" s="219">
        <v>8531</v>
      </c>
      <c r="E61" s="214">
        <v>4889</v>
      </c>
      <c r="F61" s="214">
        <v>8466</v>
      </c>
      <c r="G61" s="214">
        <v>6818</v>
      </c>
      <c r="H61" s="214">
        <v>5358</v>
      </c>
      <c r="I61" s="214">
        <v>4033</v>
      </c>
      <c r="J61" s="214">
        <v>1460</v>
      </c>
      <c r="K61" s="214">
        <v>492</v>
      </c>
      <c r="L61" s="214">
        <v>3654</v>
      </c>
      <c r="M61" s="214">
        <v>4761</v>
      </c>
      <c r="N61" s="214">
        <v>5844</v>
      </c>
      <c r="O61" s="293">
        <f t="shared" si="12"/>
        <v>62269</v>
      </c>
    </row>
    <row r="62" spans="1:15">
      <c r="A62" s="369"/>
      <c r="B62" s="197" t="s">
        <v>13</v>
      </c>
      <c r="C62" s="219">
        <v>160232</v>
      </c>
      <c r="D62" s="219">
        <v>155236</v>
      </c>
      <c r="E62" s="214">
        <v>82788</v>
      </c>
      <c r="F62" s="214">
        <v>141836</v>
      </c>
      <c r="G62" s="214">
        <v>114265</v>
      </c>
      <c r="H62" s="214">
        <v>84873</v>
      </c>
      <c r="I62" s="214">
        <v>60754</v>
      </c>
      <c r="J62" s="214">
        <v>22056</v>
      </c>
      <c r="K62" s="214">
        <v>7432</v>
      </c>
      <c r="L62" s="214">
        <v>51890</v>
      </c>
      <c r="M62" s="214">
        <v>67187</v>
      </c>
      <c r="N62" s="214">
        <v>79931</v>
      </c>
      <c r="O62" s="293">
        <f t="shared" si="12"/>
        <v>1028480</v>
      </c>
    </row>
    <row r="63" spans="1:15">
      <c r="A63" s="370" t="s">
        <v>15</v>
      </c>
      <c r="B63" s="195" t="s">
        <v>138</v>
      </c>
      <c r="C63" s="218">
        <v>4087</v>
      </c>
      <c r="D63" s="218">
        <v>3907</v>
      </c>
      <c r="E63" s="210">
        <v>1509</v>
      </c>
      <c r="F63" s="210">
        <v>4284</v>
      </c>
      <c r="G63" s="210">
        <v>3475</v>
      </c>
      <c r="H63" s="210">
        <v>2834</v>
      </c>
      <c r="I63" s="210">
        <v>2183</v>
      </c>
      <c r="J63" s="210">
        <v>1374</v>
      </c>
      <c r="K63" s="210">
        <v>1515</v>
      </c>
      <c r="L63" s="210">
        <v>2125</v>
      </c>
      <c r="M63" s="210">
        <v>2562</v>
      </c>
      <c r="N63" s="210">
        <v>3148</v>
      </c>
      <c r="O63" s="209">
        <f t="shared" si="12"/>
        <v>33003</v>
      </c>
    </row>
    <row r="64" spans="1:15">
      <c r="A64" s="369"/>
      <c r="B64" s="195" t="s">
        <v>13</v>
      </c>
      <c r="C64" s="218">
        <v>82337</v>
      </c>
      <c r="D64" s="218">
        <v>71203</v>
      </c>
      <c r="E64" s="210">
        <v>25691</v>
      </c>
      <c r="F64" s="210">
        <v>71871</v>
      </c>
      <c r="G64" s="210">
        <v>58337</v>
      </c>
      <c r="H64" s="210">
        <v>44985</v>
      </c>
      <c r="I64" s="210">
        <v>32885</v>
      </c>
      <c r="J64" s="210">
        <v>20769</v>
      </c>
      <c r="K64" s="210">
        <v>22470</v>
      </c>
      <c r="L64" s="210">
        <v>30260</v>
      </c>
      <c r="M64" s="210">
        <v>36247</v>
      </c>
      <c r="N64" s="210">
        <v>43149</v>
      </c>
      <c r="O64" s="209">
        <f t="shared" si="12"/>
        <v>540204</v>
      </c>
    </row>
    <row r="65" spans="1:15">
      <c r="A65" s="366" t="s">
        <v>389</v>
      </c>
      <c r="B65" s="198" t="s">
        <v>212</v>
      </c>
      <c r="C65" s="220">
        <f>C57+C59+C61+C63</f>
        <v>25221</v>
      </c>
      <c r="D65" s="220">
        <f t="shared" ref="D65:N65" si="13">D57+D59+D61+D63</f>
        <v>24619</v>
      </c>
      <c r="E65" s="220">
        <f t="shared" si="13"/>
        <v>10843</v>
      </c>
      <c r="F65" s="220">
        <f t="shared" si="13"/>
        <v>25713</v>
      </c>
      <c r="G65" s="220">
        <f t="shared" si="13"/>
        <v>21063</v>
      </c>
      <c r="H65" s="220">
        <f t="shared" si="13"/>
        <v>16379</v>
      </c>
      <c r="I65" s="220">
        <f t="shared" si="13"/>
        <v>12026</v>
      </c>
      <c r="J65" s="220">
        <f t="shared" si="13"/>
        <v>5207</v>
      </c>
      <c r="K65" s="220">
        <f t="shared" si="13"/>
        <v>3954</v>
      </c>
      <c r="L65" s="220">
        <f t="shared" si="13"/>
        <v>11131</v>
      </c>
      <c r="M65" s="220">
        <f t="shared" si="13"/>
        <v>14401</v>
      </c>
      <c r="N65" s="220">
        <f t="shared" si="13"/>
        <v>18126</v>
      </c>
      <c r="O65" s="229">
        <f t="shared" si="12"/>
        <v>188683</v>
      </c>
    </row>
    <row r="66" spans="1:15">
      <c r="A66" s="367"/>
      <c r="B66" s="198" t="s">
        <v>16</v>
      </c>
      <c r="C66" s="220">
        <f>C58+C60+C62+C64</f>
        <v>507668</v>
      </c>
      <c r="D66" s="220">
        <f t="shared" ref="D66:N66" si="14">D58+D60+D62+D64</f>
        <v>448206</v>
      </c>
      <c r="E66" s="220">
        <f t="shared" si="14"/>
        <v>183967</v>
      </c>
      <c r="F66" s="220">
        <f t="shared" si="14"/>
        <v>430978</v>
      </c>
      <c r="G66" s="220">
        <f t="shared" si="14"/>
        <v>353184</v>
      </c>
      <c r="H66" s="220">
        <f t="shared" si="14"/>
        <v>259637</v>
      </c>
      <c r="I66" s="220">
        <f t="shared" si="14"/>
        <v>181163</v>
      </c>
      <c r="J66" s="220">
        <f t="shared" si="14"/>
        <v>78749</v>
      </c>
      <c r="K66" s="220">
        <f t="shared" si="14"/>
        <v>58922</v>
      </c>
      <c r="L66" s="220">
        <f t="shared" si="14"/>
        <v>158260</v>
      </c>
      <c r="M66" s="220">
        <f t="shared" si="14"/>
        <v>203422</v>
      </c>
      <c r="N66" s="220">
        <f t="shared" si="14"/>
        <v>248098</v>
      </c>
      <c r="O66" s="229">
        <f t="shared" si="12"/>
        <v>3112254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>
        <f>SUM(C69:N69)</f>
        <v>0</v>
      </c>
    </row>
    <row r="70" spans="1:15">
      <c r="A70" s="36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>
        <f>SUM(C70:N70)</f>
        <v>0</v>
      </c>
    </row>
    <row r="71" spans="1:15">
      <c r="O71" s="235"/>
    </row>
  </sheetData>
  <mergeCells count="17"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  <mergeCell ref="A61:A62"/>
    <mergeCell ref="A63:A64"/>
    <mergeCell ref="A65:A66"/>
    <mergeCell ref="A67:A68"/>
    <mergeCell ref="A69:A70"/>
  </mergeCells>
  <phoneticPr fontId="2" type="noConversion"/>
  <pageMargins left="0.59055118110236227" right="0.59055118110236227" top="0.59055118110236227" bottom="0.59055118110236227" header="0.23622047244094491" footer="0.23622047244094491"/>
  <pageSetup paperSize="8" orientation="landscape" r:id="rId1"/>
  <ignoredErrors>
    <ignoredError sqref="C16:N16 C24:N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具名範圍</vt:lpstr>
      </vt:variant>
      <vt:variant>
        <vt:i4>7</vt:i4>
      </vt:variant>
    </vt:vector>
  </HeadingPairs>
  <TitlesOfParts>
    <vt:vector size="25" baseType="lpstr"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'105'!Print_Area</vt:lpstr>
      <vt:lpstr>'106'!Print_Area</vt:lpstr>
      <vt:lpstr>'107'!Print_Area</vt:lpstr>
      <vt:lpstr>'108'!Print_Area</vt:lpstr>
      <vt:lpstr>'111'!Print_Area</vt:lpstr>
      <vt:lpstr>'104'!Print_Titles</vt:lpstr>
      <vt:lpstr>'105'!Print_Titles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citycat</cp:lastModifiedBy>
  <cp:lastPrinted>2022-11-23T01:28:08Z</cp:lastPrinted>
  <dcterms:created xsi:type="dcterms:W3CDTF">1997-01-14T01:50:29Z</dcterms:created>
  <dcterms:modified xsi:type="dcterms:W3CDTF">2024-01-08T07:18:14Z</dcterms:modified>
</cp:coreProperties>
</file>